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160" yWindow="0" windowWidth="25600" windowHeight="19820"/>
  </bookViews>
  <sheets>
    <sheet name="Obelix" sheetId="4" r:id="rId1"/>
    <sheet name="Asterix" sheetId="2" r:id="rId2"/>
    <sheet name="Comparison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2" l="1"/>
  <c r="I6" i="2"/>
  <c r="J6" i="2"/>
  <c r="K6" i="2"/>
  <c r="H7" i="2"/>
  <c r="I7" i="2"/>
  <c r="J7" i="2"/>
  <c r="H8" i="2"/>
  <c r="I8" i="2"/>
  <c r="J8" i="2"/>
  <c r="H9" i="2"/>
  <c r="I9" i="2"/>
  <c r="J9" i="2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2" i="2"/>
  <c r="I82" i="2"/>
  <c r="J82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1" i="2"/>
  <c r="I91" i="2"/>
  <c r="J91" i="2"/>
  <c r="H92" i="2"/>
  <c r="I92" i="2"/>
  <c r="J92" i="2"/>
  <c r="H93" i="2"/>
  <c r="I93" i="2"/>
  <c r="J93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99" i="2"/>
  <c r="I99" i="2"/>
  <c r="J99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5" i="2"/>
  <c r="I105" i="2"/>
  <c r="J105" i="2"/>
  <c r="H106" i="2"/>
  <c r="I106" i="2"/>
  <c r="J106" i="2"/>
  <c r="H107" i="2"/>
  <c r="I107" i="2"/>
  <c r="J107" i="2"/>
  <c r="H108" i="2"/>
  <c r="I108" i="2"/>
  <c r="J108" i="2"/>
  <c r="H109" i="2"/>
  <c r="I109" i="2"/>
  <c r="J109" i="2"/>
  <c r="H110" i="2"/>
  <c r="I110" i="2"/>
  <c r="J110" i="2"/>
  <c r="H111" i="2"/>
  <c r="I111" i="2"/>
  <c r="J111" i="2"/>
  <c r="H112" i="2"/>
  <c r="I112" i="2"/>
  <c r="J112" i="2"/>
  <c r="H113" i="2"/>
  <c r="I113" i="2"/>
  <c r="J113" i="2"/>
  <c r="H114" i="2"/>
  <c r="I114" i="2"/>
  <c r="J114" i="2"/>
  <c r="H115" i="2"/>
  <c r="I115" i="2"/>
  <c r="J115" i="2"/>
  <c r="H116" i="2"/>
  <c r="I116" i="2"/>
  <c r="J116" i="2"/>
  <c r="H117" i="2"/>
  <c r="I117" i="2"/>
  <c r="J117" i="2"/>
  <c r="H118" i="2"/>
  <c r="I118" i="2"/>
  <c r="J118" i="2"/>
  <c r="H119" i="2"/>
  <c r="I119" i="2"/>
  <c r="J119" i="2"/>
  <c r="H120" i="2"/>
  <c r="I120" i="2"/>
  <c r="J120" i="2"/>
  <c r="H121" i="2"/>
  <c r="I121" i="2"/>
  <c r="J121" i="2"/>
  <c r="H122" i="2"/>
  <c r="I122" i="2"/>
  <c r="J122" i="2"/>
  <c r="H123" i="2"/>
  <c r="I123" i="2"/>
  <c r="J123" i="2"/>
  <c r="H124" i="2"/>
  <c r="I124" i="2"/>
  <c r="J124" i="2"/>
  <c r="H125" i="2"/>
  <c r="I125" i="2"/>
  <c r="J125" i="2"/>
  <c r="H126" i="2"/>
  <c r="I126" i="2"/>
  <c r="J126" i="2"/>
  <c r="H127" i="2"/>
  <c r="I127" i="2"/>
  <c r="J127" i="2"/>
  <c r="H128" i="2"/>
  <c r="I128" i="2"/>
  <c r="J128" i="2"/>
  <c r="H129" i="2"/>
  <c r="I129" i="2"/>
  <c r="J129" i="2"/>
  <c r="H130" i="2"/>
  <c r="I130" i="2"/>
  <c r="J130" i="2"/>
  <c r="H131" i="2"/>
  <c r="I131" i="2"/>
  <c r="J131" i="2"/>
  <c r="H132" i="2"/>
  <c r="I132" i="2"/>
  <c r="J132" i="2"/>
  <c r="H133" i="2"/>
  <c r="I133" i="2"/>
  <c r="J133" i="2"/>
  <c r="H134" i="2"/>
  <c r="I134" i="2"/>
  <c r="J134" i="2"/>
  <c r="H135" i="2"/>
  <c r="I135" i="2"/>
  <c r="J135" i="2"/>
  <c r="H136" i="2"/>
  <c r="I136" i="2"/>
  <c r="J136" i="2"/>
  <c r="H137" i="2"/>
  <c r="I137" i="2"/>
  <c r="J137" i="2"/>
  <c r="H138" i="2"/>
  <c r="I138" i="2"/>
  <c r="J138" i="2"/>
  <c r="H139" i="2"/>
  <c r="I139" i="2"/>
  <c r="J139" i="2"/>
  <c r="H140" i="2"/>
  <c r="I140" i="2"/>
  <c r="J140" i="2"/>
  <c r="H141" i="2"/>
  <c r="I141" i="2"/>
  <c r="J141" i="2"/>
  <c r="H142" i="2"/>
  <c r="I142" i="2"/>
  <c r="J142" i="2"/>
  <c r="H143" i="2"/>
  <c r="I143" i="2"/>
  <c r="J143" i="2"/>
  <c r="H144" i="2"/>
  <c r="I144" i="2"/>
  <c r="J144" i="2"/>
  <c r="H145" i="2"/>
  <c r="I145" i="2"/>
  <c r="J145" i="2"/>
  <c r="H146" i="2"/>
  <c r="I146" i="2"/>
  <c r="J146" i="2"/>
  <c r="H147" i="2"/>
  <c r="I147" i="2"/>
  <c r="J147" i="2"/>
  <c r="H148" i="2"/>
  <c r="I148" i="2"/>
  <c r="J148" i="2"/>
  <c r="H149" i="2"/>
  <c r="I149" i="2"/>
  <c r="J149" i="2"/>
  <c r="H150" i="2"/>
  <c r="I150" i="2"/>
  <c r="J150" i="2"/>
  <c r="H151" i="2"/>
  <c r="I151" i="2"/>
  <c r="J151" i="2"/>
  <c r="H152" i="2"/>
  <c r="I152" i="2"/>
  <c r="J152" i="2"/>
  <c r="H153" i="2"/>
  <c r="I153" i="2"/>
  <c r="J153" i="2"/>
  <c r="H154" i="2"/>
  <c r="I154" i="2"/>
  <c r="J154" i="2"/>
  <c r="H155" i="2"/>
  <c r="I155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O367" i="2"/>
  <c r="G7" i="3"/>
  <c r="G9" i="3"/>
  <c r="G10" i="3"/>
  <c r="G17" i="3"/>
  <c r="G15" i="3"/>
  <c r="G18" i="3"/>
  <c r="G21" i="3"/>
  <c r="G22" i="3"/>
  <c r="I6" i="4"/>
  <c r="K6" i="4"/>
  <c r="J6" i="4"/>
  <c r="E6" i="4"/>
  <c r="L6" i="4"/>
  <c r="H7" i="4"/>
  <c r="I7" i="4"/>
  <c r="K7" i="4"/>
  <c r="J7" i="4"/>
  <c r="E7" i="4"/>
  <c r="H8" i="4"/>
  <c r="I8" i="4"/>
  <c r="K8" i="4"/>
  <c r="J8" i="4"/>
  <c r="E8" i="4"/>
  <c r="H9" i="4"/>
  <c r="I9" i="4"/>
  <c r="K9" i="4"/>
  <c r="J9" i="4"/>
  <c r="E9" i="4"/>
  <c r="H10" i="4"/>
  <c r="I10" i="4"/>
  <c r="K10" i="4"/>
  <c r="J10" i="4"/>
  <c r="E10" i="4"/>
  <c r="H11" i="4"/>
  <c r="I11" i="4"/>
  <c r="K11" i="4"/>
  <c r="J11" i="4"/>
  <c r="E11" i="4"/>
  <c r="H12" i="4"/>
  <c r="I12" i="4"/>
  <c r="K12" i="4"/>
  <c r="J12" i="4"/>
  <c r="E12" i="4"/>
  <c r="H13" i="4"/>
  <c r="I13" i="4"/>
  <c r="K13" i="4"/>
  <c r="J13" i="4"/>
  <c r="E13" i="4"/>
  <c r="H14" i="4"/>
  <c r="I14" i="4"/>
  <c r="K14" i="4"/>
  <c r="J14" i="4"/>
  <c r="E14" i="4"/>
  <c r="H15" i="4"/>
  <c r="I15" i="4"/>
  <c r="K15" i="4"/>
  <c r="J15" i="4"/>
  <c r="E15" i="4"/>
  <c r="H16" i="4"/>
  <c r="I16" i="4"/>
  <c r="K16" i="4"/>
  <c r="J16" i="4"/>
  <c r="E16" i="4"/>
  <c r="H17" i="4"/>
  <c r="I17" i="4"/>
  <c r="K17" i="4"/>
  <c r="J17" i="4"/>
  <c r="E17" i="4"/>
  <c r="H18" i="4"/>
  <c r="I18" i="4"/>
  <c r="K18" i="4"/>
  <c r="J18" i="4"/>
  <c r="E18" i="4"/>
  <c r="H19" i="4"/>
  <c r="I19" i="4"/>
  <c r="K19" i="4"/>
  <c r="J19" i="4"/>
  <c r="E19" i="4"/>
  <c r="H20" i="4"/>
  <c r="I20" i="4"/>
  <c r="K20" i="4"/>
  <c r="J20" i="4"/>
  <c r="E20" i="4"/>
  <c r="H21" i="4"/>
  <c r="I21" i="4"/>
  <c r="K21" i="4"/>
  <c r="J21" i="4"/>
  <c r="E21" i="4"/>
  <c r="H22" i="4"/>
  <c r="I22" i="4"/>
  <c r="K22" i="4"/>
  <c r="J22" i="4"/>
  <c r="E22" i="4"/>
  <c r="H23" i="4"/>
  <c r="I23" i="4"/>
  <c r="K23" i="4"/>
  <c r="J23" i="4"/>
  <c r="E23" i="4"/>
  <c r="H24" i="4"/>
  <c r="I24" i="4"/>
  <c r="K24" i="4"/>
  <c r="J24" i="4"/>
  <c r="E24" i="4"/>
  <c r="H25" i="4"/>
  <c r="I25" i="4"/>
  <c r="K25" i="4"/>
  <c r="J25" i="4"/>
  <c r="E25" i="4"/>
  <c r="H26" i="4"/>
  <c r="I26" i="4"/>
  <c r="K26" i="4"/>
  <c r="J26" i="4"/>
  <c r="E26" i="4"/>
  <c r="H27" i="4"/>
  <c r="I27" i="4"/>
  <c r="K27" i="4"/>
  <c r="J27" i="4"/>
  <c r="E27" i="4"/>
  <c r="H28" i="4"/>
  <c r="I28" i="4"/>
  <c r="K28" i="4"/>
  <c r="J28" i="4"/>
  <c r="E28" i="4"/>
  <c r="H29" i="4"/>
  <c r="I29" i="4"/>
  <c r="K29" i="4"/>
  <c r="J29" i="4"/>
  <c r="E29" i="4"/>
  <c r="H30" i="4"/>
  <c r="I30" i="4"/>
  <c r="K30" i="4"/>
  <c r="J30" i="4"/>
  <c r="E30" i="4"/>
  <c r="H31" i="4"/>
  <c r="I31" i="4"/>
  <c r="K31" i="4"/>
  <c r="J31" i="4"/>
  <c r="E31" i="4"/>
  <c r="H32" i="4"/>
  <c r="I32" i="4"/>
  <c r="K32" i="4"/>
  <c r="J32" i="4"/>
  <c r="E32" i="4"/>
  <c r="H33" i="4"/>
  <c r="I33" i="4"/>
  <c r="K33" i="4"/>
  <c r="J33" i="4"/>
  <c r="E33" i="4"/>
  <c r="H34" i="4"/>
  <c r="I34" i="4"/>
  <c r="K34" i="4"/>
  <c r="J34" i="4"/>
  <c r="E34" i="4"/>
  <c r="H35" i="4"/>
  <c r="I35" i="4"/>
  <c r="K35" i="4"/>
  <c r="J35" i="4"/>
  <c r="E35" i="4"/>
  <c r="H36" i="4"/>
  <c r="I36" i="4"/>
  <c r="K36" i="4"/>
  <c r="J36" i="4"/>
  <c r="E36" i="4"/>
  <c r="H37" i="4"/>
  <c r="I37" i="4"/>
  <c r="K37" i="4"/>
  <c r="J37" i="4"/>
  <c r="E37" i="4"/>
  <c r="H38" i="4"/>
  <c r="I38" i="4"/>
  <c r="K38" i="4"/>
  <c r="J38" i="4"/>
  <c r="E38" i="4"/>
  <c r="H39" i="4"/>
  <c r="I39" i="4"/>
  <c r="K39" i="4"/>
  <c r="J39" i="4"/>
  <c r="E39" i="4"/>
  <c r="H40" i="4"/>
  <c r="I40" i="4"/>
  <c r="K40" i="4"/>
  <c r="J40" i="4"/>
  <c r="E40" i="4"/>
  <c r="H41" i="4"/>
  <c r="I41" i="4"/>
  <c r="K41" i="4"/>
  <c r="J41" i="4"/>
  <c r="E41" i="4"/>
  <c r="H42" i="4"/>
  <c r="I42" i="4"/>
  <c r="K42" i="4"/>
  <c r="J42" i="4"/>
  <c r="E42" i="4"/>
  <c r="H43" i="4"/>
  <c r="I43" i="4"/>
  <c r="K43" i="4"/>
  <c r="J43" i="4"/>
  <c r="E43" i="4"/>
  <c r="H44" i="4"/>
  <c r="I44" i="4"/>
  <c r="K44" i="4"/>
  <c r="J44" i="4"/>
  <c r="E44" i="4"/>
  <c r="H45" i="4"/>
  <c r="I45" i="4"/>
  <c r="K45" i="4"/>
  <c r="J45" i="4"/>
  <c r="E45" i="4"/>
  <c r="H46" i="4"/>
  <c r="I46" i="4"/>
  <c r="K46" i="4"/>
  <c r="J46" i="4"/>
  <c r="E46" i="4"/>
  <c r="H47" i="4"/>
  <c r="I47" i="4"/>
  <c r="K47" i="4"/>
  <c r="J47" i="4"/>
  <c r="E47" i="4"/>
  <c r="H48" i="4"/>
  <c r="I48" i="4"/>
  <c r="K48" i="4"/>
  <c r="J48" i="4"/>
  <c r="E48" i="4"/>
  <c r="H49" i="4"/>
  <c r="I49" i="4"/>
  <c r="K49" i="4"/>
  <c r="J49" i="4"/>
  <c r="E49" i="4"/>
  <c r="H50" i="4"/>
  <c r="I50" i="4"/>
  <c r="K50" i="4"/>
  <c r="J50" i="4"/>
  <c r="E50" i="4"/>
  <c r="H51" i="4"/>
  <c r="I51" i="4"/>
  <c r="K51" i="4"/>
  <c r="J51" i="4"/>
  <c r="E51" i="4"/>
  <c r="H52" i="4"/>
  <c r="I52" i="4"/>
  <c r="K52" i="4"/>
  <c r="J52" i="4"/>
  <c r="E52" i="4"/>
  <c r="H53" i="4"/>
  <c r="I53" i="4"/>
  <c r="K53" i="4"/>
  <c r="J53" i="4"/>
  <c r="E53" i="4"/>
  <c r="H54" i="4"/>
  <c r="I54" i="4"/>
  <c r="K54" i="4"/>
  <c r="J54" i="4"/>
  <c r="E54" i="4"/>
  <c r="H55" i="4"/>
  <c r="I55" i="4"/>
  <c r="K55" i="4"/>
  <c r="J55" i="4"/>
  <c r="E55" i="4"/>
  <c r="H56" i="4"/>
  <c r="I56" i="4"/>
  <c r="K56" i="4"/>
  <c r="J56" i="4"/>
  <c r="E56" i="4"/>
  <c r="H57" i="4"/>
  <c r="I57" i="4"/>
  <c r="K57" i="4"/>
  <c r="J57" i="4"/>
  <c r="E57" i="4"/>
  <c r="H58" i="4"/>
  <c r="I58" i="4"/>
  <c r="K58" i="4"/>
  <c r="J58" i="4"/>
  <c r="E58" i="4"/>
  <c r="H59" i="4"/>
  <c r="I59" i="4"/>
  <c r="K59" i="4"/>
  <c r="J59" i="4"/>
  <c r="E59" i="4"/>
  <c r="H60" i="4"/>
  <c r="I60" i="4"/>
  <c r="K60" i="4"/>
  <c r="J60" i="4"/>
  <c r="E60" i="4"/>
  <c r="H61" i="4"/>
  <c r="I61" i="4"/>
  <c r="K61" i="4"/>
  <c r="J61" i="4"/>
  <c r="E61" i="4"/>
  <c r="H62" i="4"/>
  <c r="I62" i="4"/>
  <c r="K62" i="4"/>
  <c r="J62" i="4"/>
  <c r="E62" i="4"/>
  <c r="H63" i="4"/>
  <c r="I63" i="4"/>
  <c r="K63" i="4"/>
  <c r="J63" i="4"/>
  <c r="E63" i="4"/>
  <c r="H64" i="4"/>
  <c r="I64" i="4"/>
  <c r="K64" i="4"/>
  <c r="J64" i="4"/>
  <c r="E64" i="4"/>
  <c r="H65" i="4"/>
  <c r="I65" i="4"/>
  <c r="K65" i="4"/>
  <c r="J65" i="4"/>
  <c r="E65" i="4"/>
  <c r="H66" i="4"/>
  <c r="I66" i="4"/>
  <c r="K66" i="4"/>
  <c r="J66" i="4"/>
  <c r="E66" i="4"/>
  <c r="H67" i="4"/>
  <c r="I67" i="4"/>
  <c r="K67" i="4"/>
  <c r="J67" i="4"/>
  <c r="E67" i="4"/>
  <c r="H68" i="4"/>
  <c r="I68" i="4"/>
  <c r="K68" i="4"/>
  <c r="J68" i="4"/>
  <c r="E68" i="4"/>
  <c r="H69" i="4"/>
  <c r="I69" i="4"/>
  <c r="K69" i="4"/>
  <c r="J69" i="4"/>
  <c r="E69" i="4"/>
  <c r="H70" i="4"/>
  <c r="I70" i="4"/>
  <c r="K70" i="4"/>
  <c r="J70" i="4"/>
  <c r="E70" i="4"/>
  <c r="H71" i="4"/>
  <c r="I71" i="4"/>
  <c r="K71" i="4"/>
  <c r="J71" i="4"/>
  <c r="E71" i="4"/>
  <c r="H72" i="4"/>
  <c r="I72" i="4"/>
  <c r="K72" i="4"/>
  <c r="J72" i="4"/>
  <c r="E72" i="4"/>
  <c r="H73" i="4"/>
  <c r="I73" i="4"/>
  <c r="K73" i="4"/>
  <c r="J73" i="4"/>
  <c r="E73" i="4"/>
  <c r="H74" i="4"/>
  <c r="I74" i="4"/>
  <c r="K74" i="4"/>
  <c r="J74" i="4"/>
  <c r="E74" i="4"/>
  <c r="H75" i="4"/>
  <c r="I75" i="4"/>
  <c r="K75" i="4"/>
  <c r="J75" i="4"/>
  <c r="E75" i="4"/>
  <c r="H76" i="4"/>
  <c r="I76" i="4"/>
  <c r="K76" i="4"/>
  <c r="J76" i="4"/>
  <c r="E76" i="4"/>
  <c r="H77" i="4"/>
  <c r="I77" i="4"/>
  <c r="K77" i="4"/>
  <c r="J77" i="4"/>
  <c r="E77" i="4"/>
  <c r="H78" i="4"/>
  <c r="I78" i="4"/>
  <c r="K78" i="4"/>
  <c r="J78" i="4"/>
  <c r="E78" i="4"/>
  <c r="H79" i="4"/>
  <c r="I79" i="4"/>
  <c r="K79" i="4"/>
  <c r="J79" i="4"/>
  <c r="E79" i="4"/>
  <c r="H80" i="4"/>
  <c r="I80" i="4"/>
  <c r="K80" i="4"/>
  <c r="J80" i="4"/>
  <c r="E80" i="4"/>
  <c r="H81" i="4"/>
  <c r="I81" i="4"/>
  <c r="K81" i="4"/>
  <c r="J81" i="4"/>
  <c r="E81" i="4"/>
  <c r="H82" i="4"/>
  <c r="I82" i="4"/>
  <c r="K82" i="4"/>
  <c r="J82" i="4"/>
  <c r="E82" i="4"/>
  <c r="H83" i="4"/>
  <c r="I83" i="4"/>
  <c r="K83" i="4"/>
  <c r="J83" i="4"/>
  <c r="E83" i="4"/>
  <c r="H84" i="4"/>
  <c r="I84" i="4"/>
  <c r="K84" i="4"/>
  <c r="J84" i="4"/>
  <c r="E84" i="4"/>
  <c r="H85" i="4"/>
  <c r="I85" i="4"/>
  <c r="K85" i="4"/>
  <c r="J85" i="4"/>
  <c r="E85" i="4"/>
  <c r="H86" i="4"/>
  <c r="I86" i="4"/>
  <c r="K86" i="4"/>
  <c r="J86" i="4"/>
  <c r="E86" i="4"/>
  <c r="H87" i="4"/>
  <c r="I87" i="4"/>
  <c r="K87" i="4"/>
  <c r="J87" i="4"/>
  <c r="E87" i="4"/>
  <c r="H88" i="4"/>
  <c r="I88" i="4"/>
  <c r="K88" i="4"/>
  <c r="J88" i="4"/>
  <c r="E88" i="4"/>
  <c r="H89" i="4"/>
  <c r="I89" i="4"/>
  <c r="K89" i="4"/>
  <c r="J89" i="4"/>
  <c r="E89" i="4"/>
  <c r="H90" i="4"/>
  <c r="I90" i="4"/>
  <c r="K90" i="4"/>
  <c r="J90" i="4"/>
  <c r="E90" i="4"/>
  <c r="H91" i="4"/>
  <c r="I91" i="4"/>
  <c r="K91" i="4"/>
  <c r="J91" i="4"/>
  <c r="E91" i="4"/>
  <c r="H92" i="4"/>
  <c r="I92" i="4"/>
  <c r="K92" i="4"/>
  <c r="J92" i="4"/>
  <c r="E92" i="4"/>
  <c r="H93" i="4"/>
  <c r="I93" i="4"/>
  <c r="K93" i="4"/>
  <c r="J93" i="4"/>
  <c r="E93" i="4"/>
  <c r="H94" i="4"/>
  <c r="I94" i="4"/>
  <c r="K94" i="4"/>
  <c r="J94" i="4"/>
  <c r="E94" i="4"/>
  <c r="H95" i="4"/>
  <c r="I95" i="4"/>
  <c r="K95" i="4"/>
  <c r="J95" i="4"/>
  <c r="E95" i="4"/>
  <c r="H96" i="4"/>
  <c r="I96" i="4"/>
  <c r="K96" i="4"/>
  <c r="J96" i="4"/>
  <c r="E96" i="4"/>
  <c r="H97" i="4"/>
  <c r="I97" i="4"/>
  <c r="K97" i="4"/>
  <c r="J97" i="4"/>
  <c r="E97" i="4"/>
  <c r="H98" i="4"/>
  <c r="I98" i="4"/>
  <c r="K98" i="4"/>
  <c r="J98" i="4"/>
  <c r="E98" i="4"/>
  <c r="H99" i="4"/>
  <c r="I99" i="4"/>
  <c r="K99" i="4"/>
  <c r="J99" i="4"/>
  <c r="E99" i="4"/>
  <c r="H100" i="4"/>
  <c r="I100" i="4"/>
  <c r="K100" i="4"/>
  <c r="J100" i="4"/>
  <c r="E100" i="4"/>
  <c r="H101" i="4"/>
  <c r="I101" i="4"/>
  <c r="K101" i="4"/>
  <c r="J101" i="4"/>
  <c r="E101" i="4"/>
  <c r="H102" i="4"/>
  <c r="I102" i="4"/>
  <c r="K102" i="4"/>
  <c r="J102" i="4"/>
  <c r="E102" i="4"/>
  <c r="H103" i="4"/>
  <c r="I103" i="4"/>
  <c r="K103" i="4"/>
  <c r="J103" i="4"/>
  <c r="E103" i="4"/>
  <c r="H104" i="4"/>
  <c r="I104" i="4"/>
  <c r="K104" i="4"/>
  <c r="J104" i="4"/>
  <c r="E104" i="4"/>
  <c r="H105" i="4"/>
  <c r="I105" i="4"/>
  <c r="K105" i="4"/>
  <c r="J105" i="4"/>
  <c r="E105" i="4"/>
  <c r="H106" i="4"/>
  <c r="I106" i="4"/>
  <c r="K106" i="4"/>
  <c r="J106" i="4"/>
  <c r="E106" i="4"/>
  <c r="H107" i="4"/>
  <c r="I107" i="4"/>
  <c r="K107" i="4"/>
  <c r="J107" i="4"/>
  <c r="E107" i="4"/>
  <c r="H108" i="4"/>
  <c r="I108" i="4"/>
  <c r="K108" i="4"/>
  <c r="J108" i="4"/>
  <c r="E108" i="4"/>
  <c r="H109" i="4"/>
  <c r="I109" i="4"/>
  <c r="K109" i="4"/>
  <c r="J109" i="4"/>
  <c r="E109" i="4"/>
  <c r="H110" i="4"/>
  <c r="I110" i="4"/>
  <c r="K110" i="4"/>
  <c r="J110" i="4"/>
  <c r="E110" i="4"/>
  <c r="H111" i="4"/>
  <c r="I111" i="4"/>
  <c r="K111" i="4"/>
  <c r="J111" i="4"/>
  <c r="E111" i="4"/>
  <c r="H112" i="4"/>
  <c r="I112" i="4"/>
  <c r="K112" i="4"/>
  <c r="J112" i="4"/>
  <c r="E112" i="4"/>
  <c r="H113" i="4"/>
  <c r="I113" i="4"/>
  <c r="K113" i="4"/>
  <c r="J113" i="4"/>
  <c r="E113" i="4"/>
  <c r="H114" i="4"/>
  <c r="I114" i="4"/>
  <c r="K114" i="4"/>
  <c r="J114" i="4"/>
  <c r="E114" i="4"/>
  <c r="H115" i="4"/>
  <c r="I115" i="4"/>
  <c r="K115" i="4"/>
  <c r="J115" i="4"/>
  <c r="E115" i="4"/>
  <c r="H116" i="4"/>
  <c r="I116" i="4"/>
  <c r="K116" i="4"/>
  <c r="J116" i="4"/>
  <c r="E116" i="4"/>
  <c r="H117" i="4"/>
  <c r="I117" i="4"/>
  <c r="K117" i="4"/>
  <c r="J117" i="4"/>
  <c r="E117" i="4"/>
  <c r="H118" i="4"/>
  <c r="I118" i="4"/>
  <c r="K118" i="4"/>
  <c r="J118" i="4"/>
  <c r="E118" i="4"/>
  <c r="H119" i="4"/>
  <c r="I119" i="4"/>
  <c r="K119" i="4"/>
  <c r="J119" i="4"/>
  <c r="E119" i="4"/>
  <c r="H120" i="4"/>
  <c r="I120" i="4"/>
  <c r="K120" i="4"/>
  <c r="J120" i="4"/>
  <c r="E120" i="4"/>
  <c r="H121" i="4"/>
  <c r="I121" i="4"/>
  <c r="K121" i="4"/>
  <c r="J121" i="4"/>
  <c r="E121" i="4"/>
  <c r="H122" i="4"/>
  <c r="I122" i="4"/>
  <c r="K122" i="4"/>
  <c r="J122" i="4"/>
  <c r="E122" i="4"/>
  <c r="H123" i="4"/>
  <c r="I123" i="4"/>
  <c r="K123" i="4"/>
  <c r="J123" i="4"/>
  <c r="E123" i="4"/>
  <c r="H124" i="4"/>
  <c r="I124" i="4"/>
  <c r="K124" i="4"/>
  <c r="J124" i="4"/>
  <c r="E124" i="4"/>
  <c r="H125" i="4"/>
  <c r="I125" i="4"/>
  <c r="K125" i="4"/>
  <c r="J125" i="4"/>
  <c r="E125" i="4"/>
  <c r="H126" i="4"/>
  <c r="I126" i="4"/>
  <c r="K126" i="4"/>
  <c r="J126" i="4"/>
  <c r="E126" i="4"/>
  <c r="H127" i="4"/>
  <c r="I127" i="4"/>
  <c r="K127" i="4"/>
  <c r="J127" i="4"/>
  <c r="E127" i="4"/>
  <c r="H128" i="4"/>
  <c r="I128" i="4"/>
  <c r="K128" i="4"/>
  <c r="J128" i="4"/>
  <c r="E128" i="4"/>
  <c r="H129" i="4"/>
  <c r="I129" i="4"/>
  <c r="K129" i="4"/>
  <c r="J129" i="4"/>
  <c r="E129" i="4"/>
  <c r="H130" i="4"/>
  <c r="I130" i="4"/>
  <c r="K130" i="4"/>
  <c r="J130" i="4"/>
  <c r="E130" i="4"/>
  <c r="H131" i="4"/>
  <c r="I131" i="4"/>
  <c r="K131" i="4"/>
  <c r="J131" i="4"/>
  <c r="E131" i="4"/>
  <c r="H132" i="4"/>
  <c r="I132" i="4"/>
  <c r="K132" i="4"/>
  <c r="J132" i="4"/>
  <c r="E132" i="4"/>
  <c r="H133" i="4"/>
  <c r="I133" i="4"/>
  <c r="K133" i="4"/>
  <c r="J133" i="4"/>
  <c r="E133" i="4"/>
  <c r="H134" i="4"/>
  <c r="I134" i="4"/>
  <c r="K134" i="4"/>
  <c r="J134" i="4"/>
  <c r="E134" i="4"/>
  <c r="H135" i="4"/>
  <c r="I135" i="4"/>
  <c r="K135" i="4"/>
  <c r="J135" i="4"/>
  <c r="E135" i="4"/>
  <c r="H136" i="4"/>
  <c r="I136" i="4"/>
  <c r="K136" i="4"/>
  <c r="J136" i="4"/>
  <c r="E136" i="4"/>
  <c r="H137" i="4"/>
  <c r="I137" i="4"/>
  <c r="K137" i="4"/>
  <c r="J137" i="4"/>
  <c r="E137" i="4"/>
  <c r="H138" i="4"/>
  <c r="I138" i="4"/>
  <c r="K138" i="4"/>
  <c r="J138" i="4"/>
  <c r="E138" i="4"/>
  <c r="H139" i="4"/>
  <c r="I139" i="4"/>
  <c r="K139" i="4"/>
  <c r="J139" i="4"/>
  <c r="E139" i="4"/>
  <c r="H140" i="4"/>
  <c r="I140" i="4"/>
  <c r="K140" i="4"/>
  <c r="J140" i="4"/>
  <c r="E140" i="4"/>
  <c r="H141" i="4"/>
  <c r="I141" i="4"/>
  <c r="K141" i="4"/>
  <c r="J141" i="4"/>
  <c r="E141" i="4"/>
  <c r="H142" i="4"/>
  <c r="I142" i="4"/>
  <c r="K142" i="4"/>
  <c r="J142" i="4"/>
  <c r="E142" i="4"/>
  <c r="H143" i="4"/>
  <c r="I143" i="4"/>
  <c r="K143" i="4"/>
  <c r="J143" i="4"/>
  <c r="E143" i="4"/>
  <c r="H144" i="4"/>
  <c r="I144" i="4"/>
  <c r="K144" i="4"/>
  <c r="J144" i="4"/>
  <c r="E144" i="4"/>
  <c r="H145" i="4"/>
  <c r="I145" i="4"/>
  <c r="K145" i="4"/>
  <c r="J145" i="4"/>
  <c r="E145" i="4"/>
  <c r="H146" i="4"/>
  <c r="I146" i="4"/>
  <c r="K146" i="4"/>
  <c r="J146" i="4"/>
  <c r="E146" i="4"/>
  <c r="H147" i="4"/>
  <c r="I147" i="4"/>
  <c r="K147" i="4"/>
  <c r="J147" i="4"/>
  <c r="E147" i="4"/>
  <c r="H148" i="4"/>
  <c r="I148" i="4"/>
  <c r="K148" i="4"/>
  <c r="J148" i="4"/>
  <c r="E148" i="4"/>
  <c r="H149" i="4"/>
  <c r="I149" i="4"/>
  <c r="K149" i="4"/>
  <c r="J149" i="4"/>
  <c r="E149" i="4"/>
  <c r="H150" i="4"/>
  <c r="I150" i="4"/>
  <c r="K150" i="4"/>
  <c r="J150" i="4"/>
  <c r="E150" i="4"/>
  <c r="H151" i="4"/>
  <c r="I151" i="4"/>
  <c r="K151" i="4"/>
  <c r="J151" i="4"/>
  <c r="E151" i="4"/>
  <c r="H152" i="4"/>
  <c r="I152" i="4"/>
  <c r="K152" i="4"/>
  <c r="J152" i="4"/>
  <c r="E152" i="4"/>
  <c r="H153" i="4"/>
  <c r="I153" i="4"/>
  <c r="K153" i="4"/>
  <c r="J153" i="4"/>
  <c r="E153" i="4"/>
  <c r="H154" i="4"/>
  <c r="I154" i="4"/>
  <c r="K154" i="4"/>
  <c r="J154" i="4"/>
  <c r="E154" i="4"/>
  <c r="H155" i="4"/>
  <c r="I155" i="4"/>
  <c r="K155" i="4"/>
  <c r="J155" i="4"/>
  <c r="E155" i="4"/>
  <c r="H156" i="4"/>
  <c r="I156" i="4"/>
  <c r="K156" i="4"/>
  <c r="J156" i="4"/>
  <c r="E156" i="4"/>
  <c r="H157" i="4"/>
  <c r="I157" i="4"/>
  <c r="K157" i="4"/>
  <c r="J157" i="4"/>
  <c r="E157" i="4"/>
  <c r="H158" i="4"/>
  <c r="I158" i="4"/>
  <c r="K158" i="4"/>
  <c r="J158" i="4"/>
  <c r="E158" i="4"/>
  <c r="H159" i="4"/>
  <c r="I159" i="4"/>
  <c r="K159" i="4"/>
  <c r="J159" i="4"/>
  <c r="E159" i="4"/>
  <c r="H160" i="4"/>
  <c r="I160" i="4"/>
  <c r="K160" i="4"/>
  <c r="J160" i="4"/>
  <c r="E160" i="4"/>
  <c r="H161" i="4"/>
  <c r="I161" i="4"/>
  <c r="K161" i="4"/>
  <c r="J161" i="4"/>
  <c r="E161" i="4"/>
  <c r="H162" i="4"/>
  <c r="I162" i="4"/>
  <c r="K162" i="4"/>
  <c r="J162" i="4"/>
  <c r="E162" i="4"/>
  <c r="H163" i="4"/>
  <c r="I163" i="4"/>
  <c r="K163" i="4"/>
  <c r="J163" i="4"/>
  <c r="E163" i="4"/>
  <c r="H164" i="4"/>
  <c r="I164" i="4"/>
  <c r="K164" i="4"/>
  <c r="J164" i="4"/>
  <c r="E164" i="4"/>
  <c r="H165" i="4"/>
  <c r="I165" i="4"/>
  <c r="K165" i="4"/>
  <c r="J165" i="4"/>
  <c r="E165" i="4"/>
  <c r="H166" i="4"/>
  <c r="I166" i="4"/>
  <c r="K166" i="4"/>
  <c r="J166" i="4"/>
  <c r="E166" i="4"/>
  <c r="H167" i="4"/>
  <c r="I167" i="4"/>
  <c r="K167" i="4"/>
  <c r="J167" i="4"/>
  <c r="E167" i="4"/>
  <c r="H168" i="4"/>
  <c r="I168" i="4"/>
  <c r="K168" i="4"/>
  <c r="J168" i="4"/>
  <c r="E168" i="4"/>
  <c r="H169" i="4"/>
  <c r="I169" i="4"/>
  <c r="K169" i="4"/>
  <c r="J169" i="4"/>
  <c r="E169" i="4"/>
  <c r="H170" i="4"/>
  <c r="I170" i="4"/>
  <c r="K170" i="4"/>
  <c r="J170" i="4"/>
  <c r="E170" i="4"/>
  <c r="H171" i="4"/>
  <c r="I171" i="4"/>
  <c r="K171" i="4"/>
  <c r="J171" i="4"/>
  <c r="E171" i="4"/>
  <c r="H172" i="4"/>
  <c r="I172" i="4"/>
  <c r="K172" i="4"/>
  <c r="J172" i="4"/>
  <c r="E172" i="4"/>
  <c r="H173" i="4"/>
  <c r="I173" i="4"/>
  <c r="K173" i="4"/>
  <c r="J173" i="4"/>
  <c r="E173" i="4"/>
  <c r="H174" i="4"/>
  <c r="I174" i="4"/>
  <c r="K174" i="4"/>
  <c r="J174" i="4"/>
  <c r="E174" i="4"/>
  <c r="H175" i="4"/>
  <c r="I175" i="4"/>
  <c r="K175" i="4"/>
  <c r="J175" i="4"/>
  <c r="E175" i="4"/>
  <c r="H176" i="4"/>
  <c r="I176" i="4"/>
  <c r="K176" i="4"/>
  <c r="J176" i="4"/>
  <c r="E176" i="4"/>
  <c r="H177" i="4"/>
  <c r="I177" i="4"/>
  <c r="K177" i="4"/>
  <c r="J177" i="4"/>
  <c r="E177" i="4"/>
  <c r="H178" i="4"/>
  <c r="I178" i="4"/>
  <c r="K178" i="4"/>
  <c r="J178" i="4"/>
  <c r="E178" i="4"/>
  <c r="H179" i="4"/>
  <c r="I179" i="4"/>
  <c r="K179" i="4"/>
  <c r="J179" i="4"/>
  <c r="E179" i="4"/>
  <c r="H180" i="4"/>
  <c r="I180" i="4"/>
  <c r="K180" i="4"/>
  <c r="J180" i="4"/>
  <c r="E180" i="4"/>
  <c r="H181" i="4"/>
  <c r="I181" i="4"/>
  <c r="K181" i="4"/>
  <c r="J181" i="4"/>
  <c r="E181" i="4"/>
  <c r="H182" i="4"/>
  <c r="I182" i="4"/>
  <c r="K182" i="4"/>
  <c r="J182" i="4"/>
  <c r="E182" i="4"/>
  <c r="H183" i="4"/>
  <c r="I183" i="4"/>
  <c r="K183" i="4"/>
  <c r="J183" i="4"/>
  <c r="E183" i="4"/>
  <c r="H184" i="4"/>
  <c r="I184" i="4"/>
  <c r="K184" i="4"/>
  <c r="J184" i="4"/>
  <c r="E184" i="4"/>
  <c r="H185" i="4"/>
  <c r="I185" i="4"/>
  <c r="K185" i="4"/>
  <c r="J185" i="4"/>
  <c r="E185" i="4"/>
  <c r="H186" i="4"/>
  <c r="I186" i="4"/>
  <c r="K186" i="4"/>
  <c r="J186" i="4"/>
  <c r="E186" i="4"/>
  <c r="H187" i="4"/>
  <c r="I187" i="4"/>
  <c r="K187" i="4"/>
  <c r="J187" i="4"/>
  <c r="E187" i="4"/>
  <c r="H188" i="4"/>
  <c r="I188" i="4"/>
  <c r="K188" i="4"/>
  <c r="J188" i="4"/>
  <c r="E188" i="4"/>
  <c r="H189" i="4"/>
  <c r="I189" i="4"/>
  <c r="K189" i="4"/>
  <c r="J189" i="4"/>
  <c r="E189" i="4"/>
  <c r="H190" i="4"/>
  <c r="I190" i="4"/>
  <c r="K190" i="4"/>
  <c r="J190" i="4"/>
  <c r="E190" i="4"/>
  <c r="H191" i="4"/>
  <c r="I191" i="4"/>
  <c r="K191" i="4"/>
  <c r="J191" i="4"/>
  <c r="E191" i="4"/>
  <c r="H192" i="4"/>
  <c r="I192" i="4"/>
  <c r="K192" i="4"/>
  <c r="J192" i="4"/>
  <c r="E192" i="4"/>
  <c r="H193" i="4"/>
  <c r="I193" i="4"/>
  <c r="K193" i="4"/>
  <c r="J193" i="4"/>
  <c r="E193" i="4"/>
  <c r="H194" i="4"/>
  <c r="I194" i="4"/>
  <c r="K194" i="4"/>
  <c r="J194" i="4"/>
  <c r="E194" i="4"/>
  <c r="H195" i="4"/>
  <c r="I195" i="4"/>
  <c r="K195" i="4"/>
  <c r="J195" i="4"/>
  <c r="E195" i="4"/>
  <c r="H196" i="4"/>
  <c r="I196" i="4"/>
  <c r="K196" i="4"/>
  <c r="J196" i="4"/>
  <c r="E196" i="4"/>
  <c r="H197" i="4"/>
  <c r="I197" i="4"/>
  <c r="K197" i="4"/>
  <c r="J197" i="4"/>
  <c r="E197" i="4"/>
  <c r="H198" i="4"/>
  <c r="I198" i="4"/>
  <c r="K198" i="4"/>
  <c r="J198" i="4"/>
  <c r="E198" i="4"/>
  <c r="H199" i="4"/>
  <c r="I199" i="4"/>
  <c r="K199" i="4"/>
  <c r="J199" i="4"/>
  <c r="E199" i="4"/>
  <c r="H200" i="4"/>
  <c r="I200" i="4"/>
  <c r="K200" i="4"/>
  <c r="J200" i="4"/>
  <c r="E200" i="4"/>
  <c r="H201" i="4"/>
  <c r="I201" i="4"/>
  <c r="K201" i="4"/>
  <c r="J201" i="4"/>
  <c r="E201" i="4"/>
  <c r="H202" i="4"/>
  <c r="I202" i="4"/>
  <c r="K202" i="4"/>
  <c r="J202" i="4"/>
  <c r="E202" i="4"/>
  <c r="H203" i="4"/>
  <c r="I203" i="4"/>
  <c r="K203" i="4"/>
  <c r="J203" i="4"/>
  <c r="E203" i="4"/>
  <c r="H204" i="4"/>
  <c r="I204" i="4"/>
  <c r="K204" i="4"/>
  <c r="J204" i="4"/>
  <c r="E204" i="4"/>
  <c r="H205" i="4"/>
  <c r="I205" i="4"/>
  <c r="K205" i="4"/>
  <c r="J205" i="4"/>
  <c r="E205" i="4"/>
  <c r="H206" i="4"/>
  <c r="I206" i="4"/>
  <c r="K206" i="4"/>
  <c r="J206" i="4"/>
  <c r="E206" i="4"/>
  <c r="H207" i="4"/>
  <c r="I207" i="4"/>
  <c r="K207" i="4"/>
  <c r="J207" i="4"/>
  <c r="E207" i="4"/>
  <c r="H208" i="4"/>
  <c r="I208" i="4"/>
  <c r="K208" i="4"/>
  <c r="J208" i="4"/>
  <c r="E208" i="4"/>
  <c r="H209" i="4"/>
  <c r="I209" i="4"/>
  <c r="K209" i="4"/>
  <c r="J209" i="4"/>
  <c r="E209" i="4"/>
  <c r="H210" i="4"/>
  <c r="I210" i="4"/>
  <c r="K210" i="4"/>
  <c r="J210" i="4"/>
  <c r="E210" i="4"/>
  <c r="H211" i="4"/>
  <c r="I211" i="4"/>
  <c r="K211" i="4"/>
  <c r="J211" i="4"/>
  <c r="E211" i="4"/>
  <c r="H212" i="4"/>
  <c r="I212" i="4"/>
  <c r="K212" i="4"/>
  <c r="J212" i="4"/>
  <c r="E212" i="4"/>
  <c r="H213" i="4"/>
  <c r="I213" i="4"/>
  <c r="K213" i="4"/>
  <c r="J213" i="4"/>
  <c r="E213" i="4"/>
  <c r="H214" i="4"/>
  <c r="I214" i="4"/>
  <c r="K214" i="4"/>
  <c r="J214" i="4"/>
  <c r="E214" i="4"/>
  <c r="H215" i="4"/>
  <c r="I215" i="4"/>
  <c r="K215" i="4"/>
  <c r="J215" i="4"/>
  <c r="E215" i="4"/>
  <c r="H216" i="4"/>
  <c r="I216" i="4"/>
  <c r="K216" i="4"/>
  <c r="J216" i="4"/>
  <c r="E216" i="4"/>
  <c r="H217" i="4"/>
  <c r="I217" i="4"/>
  <c r="K217" i="4"/>
  <c r="J217" i="4"/>
  <c r="E217" i="4"/>
  <c r="H218" i="4"/>
  <c r="I218" i="4"/>
  <c r="K218" i="4"/>
  <c r="J218" i="4"/>
  <c r="E218" i="4"/>
  <c r="H219" i="4"/>
  <c r="I219" i="4"/>
  <c r="K219" i="4"/>
  <c r="J219" i="4"/>
  <c r="E219" i="4"/>
  <c r="H220" i="4"/>
  <c r="I220" i="4"/>
  <c r="J220" i="4"/>
  <c r="K220" i="4"/>
  <c r="H221" i="4"/>
  <c r="I221" i="4"/>
  <c r="K221" i="4"/>
  <c r="J221" i="4"/>
  <c r="E221" i="4"/>
  <c r="H222" i="4"/>
  <c r="I222" i="4"/>
  <c r="K222" i="4"/>
  <c r="J222" i="4"/>
  <c r="E222" i="4"/>
  <c r="H223" i="4"/>
  <c r="I223" i="4"/>
  <c r="K223" i="4"/>
  <c r="J223" i="4"/>
  <c r="E223" i="4"/>
  <c r="H224" i="4"/>
  <c r="I224" i="4"/>
  <c r="K224" i="4"/>
  <c r="J224" i="4"/>
  <c r="E224" i="4"/>
  <c r="H225" i="4"/>
  <c r="I225" i="4"/>
  <c r="K225" i="4"/>
  <c r="J225" i="4"/>
  <c r="E225" i="4"/>
  <c r="H226" i="4"/>
  <c r="I226" i="4"/>
  <c r="K226" i="4"/>
  <c r="J226" i="4"/>
  <c r="E226" i="4"/>
  <c r="H227" i="4"/>
  <c r="I227" i="4"/>
  <c r="K227" i="4"/>
  <c r="J227" i="4"/>
  <c r="E227" i="4"/>
  <c r="H228" i="4"/>
  <c r="I228" i="4"/>
  <c r="K228" i="4"/>
  <c r="J228" i="4"/>
  <c r="E228" i="4"/>
  <c r="H229" i="4"/>
  <c r="I229" i="4"/>
  <c r="K229" i="4"/>
  <c r="J229" i="4"/>
  <c r="E229" i="4"/>
  <c r="H230" i="4"/>
  <c r="I230" i="4"/>
  <c r="K230" i="4"/>
  <c r="J230" i="4"/>
  <c r="E230" i="4"/>
  <c r="H231" i="4"/>
  <c r="I231" i="4"/>
  <c r="K231" i="4"/>
  <c r="J231" i="4"/>
  <c r="E231" i="4"/>
  <c r="H232" i="4"/>
  <c r="I232" i="4"/>
  <c r="K232" i="4"/>
  <c r="J232" i="4"/>
  <c r="E232" i="4"/>
  <c r="H233" i="4"/>
  <c r="I233" i="4"/>
  <c r="K233" i="4"/>
  <c r="J233" i="4"/>
  <c r="E233" i="4"/>
  <c r="H234" i="4"/>
  <c r="I234" i="4"/>
  <c r="K234" i="4"/>
  <c r="J234" i="4"/>
  <c r="E234" i="4"/>
  <c r="H235" i="4"/>
  <c r="I235" i="4"/>
  <c r="K235" i="4"/>
  <c r="J235" i="4"/>
  <c r="E235" i="4"/>
  <c r="H236" i="4"/>
  <c r="I236" i="4"/>
  <c r="K236" i="4"/>
  <c r="J236" i="4"/>
  <c r="E236" i="4"/>
  <c r="H237" i="4"/>
  <c r="I237" i="4"/>
  <c r="K237" i="4"/>
  <c r="J237" i="4"/>
  <c r="E237" i="4"/>
  <c r="H238" i="4"/>
  <c r="I238" i="4"/>
  <c r="K238" i="4"/>
  <c r="J238" i="4"/>
  <c r="E238" i="4"/>
  <c r="H239" i="4"/>
  <c r="I239" i="4"/>
  <c r="K239" i="4"/>
  <c r="J239" i="4"/>
  <c r="E239" i="4"/>
  <c r="H240" i="4"/>
  <c r="I240" i="4"/>
  <c r="K240" i="4"/>
  <c r="J240" i="4"/>
  <c r="E240" i="4"/>
  <c r="H241" i="4"/>
  <c r="I241" i="4"/>
  <c r="K241" i="4"/>
  <c r="J241" i="4"/>
  <c r="E241" i="4"/>
  <c r="H242" i="4"/>
  <c r="I242" i="4"/>
  <c r="K242" i="4"/>
  <c r="J242" i="4"/>
  <c r="E242" i="4"/>
  <c r="H243" i="4"/>
  <c r="I243" i="4"/>
  <c r="K243" i="4"/>
  <c r="J243" i="4"/>
  <c r="E243" i="4"/>
  <c r="H244" i="4"/>
  <c r="I244" i="4"/>
  <c r="K244" i="4"/>
  <c r="J244" i="4"/>
  <c r="E244" i="4"/>
  <c r="H245" i="4"/>
  <c r="I245" i="4"/>
  <c r="K245" i="4"/>
  <c r="J245" i="4"/>
  <c r="E245" i="4"/>
  <c r="H246" i="4"/>
  <c r="I246" i="4"/>
  <c r="K246" i="4"/>
  <c r="J246" i="4"/>
  <c r="E246" i="4"/>
  <c r="H247" i="4"/>
  <c r="I247" i="4"/>
  <c r="K247" i="4"/>
  <c r="J247" i="4"/>
  <c r="E247" i="4"/>
  <c r="H248" i="4"/>
  <c r="I248" i="4"/>
  <c r="K248" i="4"/>
  <c r="J248" i="4"/>
  <c r="E248" i="4"/>
  <c r="H249" i="4"/>
  <c r="I249" i="4"/>
  <c r="K249" i="4"/>
  <c r="J249" i="4"/>
  <c r="E249" i="4"/>
  <c r="H250" i="4"/>
  <c r="I250" i="4"/>
  <c r="K250" i="4"/>
  <c r="J250" i="4"/>
  <c r="E250" i="4"/>
  <c r="H251" i="4"/>
  <c r="I251" i="4"/>
  <c r="K251" i="4"/>
  <c r="J251" i="4"/>
  <c r="E251" i="4"/>
  <c r="H252" i="4"/>
  <c r="I252" i="4"/>
  <c r="K252" i="4"/>
  <c r="J252" i="4"/>
  <c r="E252" i="4"/>
  <c r="H253" i="4"/>
  <c r="I253" i="4"/>
  <c r="K253" i="4"/>
  <c r="J253" i="4"/>
  <c r="E253" i="4"/>
  <c r="H254" i="4"/>
  <c r="I254" i="4"/>
  <c r="K254" i="4"/>
  <c r="J254" i="4"/>
  <c r="E254" i="4"/>
  <c r="H255" i="4"/>
  <c r="I255" i="4"/>
  <c r="K255" i="4"/>
  <c r="J255" i="4"/>
  <c r="E255" i="4"/>
  <c r="H256" i="4"/>
  <c r="I256" i="4"/>
  <c r="K256" i="4"/>
  <c r="J256" i="4"/>
  <c r="E256" i="4"/>
  <c r="H257" i="4"/>
  <c r="I257" i="4"/>
  <c r="K257" i="4"/>
  <c r="J257" i="4"/>
  <c r="E257" i="4"/>
  <c r="H258" i="4"/>
  <c r="I258" i="4"/>
  <c r="K258" i="4"/>
  <c r="J258" i="4"/>
  <c r="E258" i="4"/>
  <c r="H259" i="4"/>
  <c r="I259" i="4"/>
  <c r="K259" i="4"/>
  <c r="J259" i="4"/>
  <c r="E259" i="4"/>
  <c r="H260" i="4"/>
  <c r="I260" i="4"/>
  <c r="K260" i="4"/>
  <c r="J260" i="4"/>
  <c r="E260" i="4"/>
  <c r="H261" i="4"/>
  <c r="I261" i="4"/>
  <c r="K261" i="4"/>
  <c r="J261" i="4"/>
  <c r="E261" i="4"/>
  <c r="H262" i="4"/>
  <c r="I262" i="4"/>
  <c r="K262" i="4"/>
  <c r="J262" i="4"/>
  <c r="E262" i="4"/>
  <c r="H263" i="4"/>
  <c r="I263" i="4"/>
  <c r="K263" i="4"/>
  <c r="J263" i="4"/>
  <c r="E263" i="4"/>
  <c r="H264" i="4"/>
  <c r="I264" i="4"/>
  <c r="K264" i="4"/>
  <c r="J264" i="4"/>
  <c r="E264" i="4"/>
  <c r="H265" i="4"/>
  <c r="I265" i="4"/>
  <c r="K265" i="4"/>
  <c r="J265" i="4"/>
  <c r="E265" i="4"/>
  <c r="H266" i="4"/>
  <c r="I266" i="4"/>
  <c r="K266" i="4"/>
  <c r="J266" i="4"/>
  <c r="E266" i="4"/>
  <c r="H267" i="4"/>
  <c r="I267" i="4"/>
  <c r="K267" i="4"/>
  <c r="J267" i="4"/>
  <c r="E267" i="4"/>
  <c r="H268" i="4"/>
  <c r="I268" i="4"/>
  <c r="K268" i="4"/>
  <c r="J268" i="4"/>
  <c r="E268" i="4"/>
  <c r="H269" i="4"/>
  <c r="I269" i="4"/>
  <c r="K269" i="4"/>
  <c r="J269" i="4"/>
  <c r="E269" i="4"/>
  <c r="H270" i="4"/>
  <c r="I270" i="4"/>
  <c r="K270" i="4"/>
  <c r="J270" i="4"/>
  <c r="E270" i="4"/>
  <c r="H271" i="4"/>
  <c r="I271" i="4"/>
  <c r="K271" i="4"/>
  <c r="J271" i="4"/>
  <c r="E271" i="4"/>
  <c r="H272" i="4"/>
  <c r="I272" i="4"/>
  <c r="K272" i="4"/>
  <c r="J272" i="4"/>
  <c r="E272" i="4"/>
  <c r="H273" i="4"/>
  <c r="I273" i="4"/>
  <c r="K273" i="4"/>
  <c r="J273" i="4"/>
  <c r="E273" i="4"/>
  <c r="H274" i="4"/>
  <c r="I274" i="4"/>
  <c r="K274" i="4"/>
  <c r="J274" i="4"/>
  <c r="E274" i="4"/>
  <c r="H275" i="4"/>
  <c r="I275" i="4"/>
  <c r="K275" i="4"/>
  <c r="J275" i="4"/>
  <c r="E275" i="4"/>
  <c r="H276" i="4"/>
  <c r="I276" i="4"/>
  <c r="K276" i="4"/>
  <c r="J276" i="4"/>
  <c r="E276" i="4"/>
  <c r="H277" i="4"/>
  <c r="I277" i="4"/>
  <c r="K277" i="4"/>
  <c r="J277" i="4"/>
  <c r="E277" i="4"/>
  <c r="H278" i="4"/>
  <c r="I278" i="4"/>
  <c r="K278" i="4"/>
  <c r="J278" i="4"/>
  <c r="E278" i="4"/>
  <c r="H279" i="4"/>
  <c r="I279" i="4"/>
  <c r="K279" i="4"/>
  <c r="J279" i="4"/>
  <c r="E279" i="4"/>
  <c r="H280" i="4"/>
  <c r="I280" i="4"/>
  <c r="K280" i="4"/>
  <c r="J280" i="4"/>
  <c r="E280" i="4"/>
  <c r="H281" i="4"/>
  <c r="I281" i="4"/>
  <c r="K281" i="4"/>
  <c r="J281" i="4"/>
  <c r="E281" i="4"/>
  <c r="H282" i="4"/>
  <c r="I282" i="4"/>
  <c r="K282" i="4"/>
  <c r="J282" i="4"/>
  <c r="E282" i="4"/>
  <c r="H283" i="4"/>
  <c r="I283" i="4"/>
  <c r="K283" i="4"/>
  <c r="J283" i="4"/>
  <c r="E283" i="4"/>
  <c r="H284" i="4"/>
  <c r="I284" i="4"/>
  <c r="K284" i="4"/>
  <c r="J284" i="4"/>
  <c r="E284" i="4"/>
  <c r="H285" i="4"/>
  <c r="I285" i="4"/>
  <c r="K285" i="4"/>
  <c r="J285" i="4"/>
  <c r="E285" i="4"/>
  <c r="H286" i="4"/>
  <c r="I286" i="4"/>
  <c r="K286" i="4"/>
  <c r="J286" i="4"/>
  <c r="E286" i="4"/>
  <c r="H287" i="4"/>
  <c r="I287" i="4"/>
  <c r="K287" i="4"/>
  <c r="J287" i="4"/>
  <c r="E287" i="4"/>
  <c r="H288" i="4"/>
  <c r="I288" i="4"/>
  <c r="K288" i="4"/>
  <c r="J288" i="4"/>
  <c r="E288" i="4"/>
  <c r="H289" i="4"/>
  <c r="I289" i="4"/>
  <c r="K289" i="4"/>
  <c r="J289" i="4"/>
  <c r="E289" i="4"/>
  <c r="H290" i="4"/>
  <c r="I290" i="4"/>
  <c r="K290" i="4"/>
  <c r="J290" i="4"/>
  <c r="E290" i="4"/>
  <c r="H291" i="4"/>
  <c r="I291" i="4"/>
  <c r="K291" i="4"/>
  <c r="J291" i="4"/>
  <c r="E291" i="4"/>
  <c r="H292" i="4"/>
  <c r="I292" i="4"/>
  <c r="K292" i="4"/>
  <c r="J292" i="4"/>
  <c r="E292" i="4"/>
  <c r="H293" i="4"/>
  <c r="I293" i="4"/>
  <c r="K293" i="4"/>
  <c r="J293" i="4"/>
  <c r="E293" i="4"/>
  <c r="H294" i="4"/>
  <c r="I294" i="4"/>
  <c r="K294" i="4"/>
  <c r="J294" i="4"/>
  <c r="E294" i="4"/>
  <c r="H295" i="4"/>
  <c r="I295" i="4"/>
  <c r="K295" i="4"/>
  <c r="J295" i="4"/>
  <c r="E295" i="4"/>
  <c r="H296" i="4"/>
  <c r="I296" i="4"/>
  <c r="K296" i="4"/>
  <c r="J296" i="4"/>
  <c r="E296" i="4"/>
  <c r="H297" i="4"/>
  <c r="I297" i="4"/>
  <c r="K297" i="4"/>
  <c r="J297" i="4"/>
  <c r="E297" i="4"/>
  <c r="H298" i="4"/>
  <c r="I298" i="4"/>
  <c r="K298" i="4"/>
  <c r="J298" i="4"/>
  <c r="E298" i="4"/>
  <c r="H299" i="4"/>
  <c r="I299" i="4"/>
  <c r="K299" i="4"/>
  <c r="J299" i="4"/>
  <c r="E299" i="4"/>
  <c r="H300" i="4"/>
  <c r="I300" i="4"/>
  <c r="K300" i="4"/>
  <c r="J300" i="4"/>
  <c r="E300" i="4"/>
  <c r="H301" i="4"/>
  <c r="I301" i="4"/>
  <c r="K301" i="4"/>
  <c r="J301" i="4"/>
  <c r="E301" i="4"/>
  <c r="H302" i="4"/>
  <c r="I302" i="4"/>
  <c r="K302" i="4"/>
  <c r="J302" i="4"/>
  <c r="E302" i="4"/>
  <c r="H303" i="4"/>
  <c r="I303" i="4"/>
  <c r="K303" i="4"/>
  <c r="J303" i="4"/>
  <c r="E303" i="4"/>
  <c r="H304" i="4"/>
  <c r="I304" i="4"/>
  <c r="K304" i="4"/>
  <c r="J304" i="4"/>
  <c r="E304" i="4"/>
  <c r="H305" i="4"/>
  <c r="I305" i="4"/>
  <c r="K305" i="4"/>
  <c r="J305" i="4"/>
  <c r="E305" i="4"/>
  <c r="H306" i="4"/>
  <c r="I306" i="4"/>
  <c r="K306" i="4"/>
  <c r="J306" i="4"/>
  <c r="E306" i="4"/>
  <c r="H307" i="4"/>
  <c r="I307" i="4"/>
  <c r="K307" i="4"/>
  <c r="J307" i="4"/>
  <c r="E307" i="4"/>
  <c r="H308" i="4"/>
  <c r="I308" i="4"/>
  <c r="K308" i="4"/>
  <c r="J308" i="4"/>
  <c r="E308" i="4"/>
  <c r="H309" i="4"/>
  <c r="I309" i="4"/>
  <c r="K309" i="4"/>
  <c r="J309" i="4"/>
  <c r="E309" i="4"/>
  <c r="H310" i="4"/>
  <c r="I310" i="4"/>
  <c r="K310" i="4"/>
  <c r="J310" i="4"/>
  <c r="E310" i="4"/>
  <c r="H311" i="4"/>
  <c r="I311" i="4"/>
  <c r="K311" i="4"/>
  <c r="J311" i="4"/>
  <c r="E311" i="4"/>
  <c r="H312" i="4"/>
  <c r="I312" i="4"/>
  <c r="K312" i="4"/>
  <c r="J312" i="4"/>
  <c r="E312" i="4"/>
  <c r="H313" i="4"/>
  <c r="I313" i="4"/>
  <c r="K313" i="4"/>
  <c r="J313" i="4"/>
  <c r="E313" i="4"/>
  <c r="H314" i="4"/>
  <c r="I314" i="4"/>
  <c r="K314" i="4"/>
  <c r="J314" i="4"/>
  <c r="E314" i="4"/>
  <c r="H315" i="4"/>
  <c r="I315" i="4"/>
  <c r="K315" i="4"/>
  <c r="J315" i="4"/>
  <c r="E315" i="4"/>
  <c r="H316" i="4"/>
  <c r="I316" i="4"/>
  <c r="K316" i="4"/>
  <c r="J316" i="4"/>
  <c r="E316" i="4"/>
  <c r="H317" i="4"/>
  <c r="I317" i="4"/>
  <c r="K317" i="4"/>
  <c r="J317" i="4"/>
  <c r="E317" i="4"/>
  <c r="H318" i="4"/>
  <c r="I318" i="4"/>
  <c r="K318" i="4"/>
  <c r="J318" i="4"/>
  <c r="E318" i="4"/>
  <c r="H319" i="4"/>
  <c r="I319" i="4"/>
  <c r="K319" i="4"/>
  <c r="J319" i="4"/>
  <c r="E319" i="4"/>
  <c r="H320" i="4"/>
  <c r="I320" i="4"/>
  <c r="K320" i="4"/>
  <c r="J320" i="4"/>
  <c r="E320" i="4"/>
  <c r="H321" i="4"/>
  <c r="I321" i="4"/>
  <c r="K321" i="4"/>
  <c r="J321" i="4"/>
  <c r="E321" i="4"/>
  <c r="H322" i="4"/>
  <c r="I322" i="4"/>
  <c r="K322" i="4"/>
  <c r="J322" i="4"/>
  <c r="E322" i="4"/>
  <c r="H323" i="4"/>
  <c r="I323" i="4"/>
  <c r="K323" i="4"/>
  <c r="J323" i="4"/>
  <c r="E323" i="4"/>
  <c r="H324" i="4"/>
  <c r="I324" i="4"/>
  <c r="K324" i="4"/>
  <c r="J324" i="4"/>
  <c r="E324" i="4"/>
  <c r="H325" i="4"/>
  <c r="I325" i="4"/>
  <c r="K325" i="4"/>
  <c r="J325" i="4"/>
  <c r="E325" i="4"/>
  <c r="H326" i="4"/>
  <c r="I326" i="4"/>
  <c r="K326" i="4"/>
  <c r="J326" i="4"/>
  <c r="E326" i="4"/>
  <c r="H327" i="4"/>
  <c r="I327" i="4"/>
  <c r="K327" i="4"/>
  <c r="J327" i="4"/>
  <c r="E327" i="4"/>
  <c r="H328" i="4"/>
  <c r="I328" i="4"/>
  <c r="K328" i="4"/>
  <c r="J328" i="4"/>
  <c r="E328" i="4"/>
  <c r="H329" i="4"/>
  <c r="I329" i="4"/>
  <c r="K329" i="4"/>
  <c r="J329" i="4"/>
  <c r="E329" i="4"/>
  <c r="H330" i="4"/>
  <c r="I330" i="4"/>
  <c r="K330" i="4"/>
  <c r="J330" i="4"/>
  <c r="E330" i="4"/>
  <c r="H331" i="4"/>
  <c r="I331" i="4"/>
  <c r="K331" i="4"/>
  <c r="J331" i="4"/>
  <c r="E331" i="4"/>
  <c r="H332" i="4"/>
  <c r="I332" i="4"/>
  <c r="K332" i="4"/>
  <c r="J332" i="4"/>
  <c r="E332" i="4"/>
  <c r="H333" i="4"/>
  <c r="I333" i="4"/>
  <c r="K333" i="4"/>
  <c r="J333" i="4"/>
  <c r="E333" i="4"/>
  <c r="H334" i="4"/>
  <c r="I334" i="4"/>
  <c r="K334" i="4"/>
  <c r="J334" i="4"/>
  <c r="E334" i="4"/>
  <c r="H335" i="4"/>
  <c r="I335" i="4"/>
  <c r="K335" i="4"/>
  <c r="J335" i="4"/>
  <c r="E335" i="4"/>
  <c r="H336" i="4"/>
  <c r="I336" i="4"/>
  <c r="K336" i="4"/>
  <c r="J336" i="4"/>
  <c r="E336" i="4"/>
  <c r="H337" i="4"/>
  <c r="I337" i="4"/>
  <c r="K337" i="4"/>
  <c r="J337" i="4"/>
  <c r="E337" i="4"/>
  <c r="H338" i="4"/>
  <c r="I338" i="4"/>
  <c r="K338" i="4"/>
  <c r="J338" i="4"/>
  <c r="E338" i="4"/>
  <c r="H339" i="4"/>
  <c r="I339" i="4"/>
  <c r="K339" i="4"/>
  <c r="J339" i="4"/>
  <c r="E339" i="4"/>
  <c r="H340" i="4"/>
  <c r="I340" i="4"/>
  <c r="K340" i="4"/>
  <c r="J340" i="4"/>
  <c r="E340" i="4"/>
  <c r="H341" i="4"/>
  <c r="I341" i="4"/>
  <c r="K341" i="4"/>
  <c r="J341" i="4"/>
  <c r="E341" i="4"/>
  <c r="H342" i="4"/>
  <c r="I342" i="4"/>
  <c r="K342" i="4"/>
  <c r="J342" i="4"/>
  <c r="E342" i="4"/>
  <c r="H343" i="4"/>
  <c r="I343" i="4"/>
  <c r="K343" i="4"/>
  <c r="J343" i="4"/>
  <c r="E343" i="4"/>
  <c r="H344" i="4"/>
  <c r="I344" i="4"/>
  <c r="K344" i="4"/>
  <c r="J344" i="4"/>
  <c r="E344" i="4"/>
  <c r="H345" i="4"/>
  <c r="I345" i="4"/>
  <c r="K345" i="4"/>
  <c r="J345" i="4"/>
  <c r="E345" i="4"/>
  <c r="H346" i="4"/>
  <c r="I346" i="4"/>
  <c r="K346" i="4"/>
  <c r="J346" i="4"/>
  <c r="E346" i="4"/>
  <c r="H347" i="4"/>
  <c r="I347" i="4"/>
  <c r="K347" i="4"/>
  <c r="J347" i="4"/>
  <c r="E347" i="4"/>
  <c r="H348" i="4"/>
  <c r="I348" i="4"/>
  <c r="K348" i="4"/>
  <c r="J348" i="4"/>
  <c r="E348" i="4"/>
  <c r="H349" i="4"/>
  <c r="I349" i="4"/>
  <c r="K349" i="4"/>
  <c r="J349" i="4"/>
  <c r="E349" i="4"/>
  <c r="H350" i="4"/>
  <c r="I350" i="4"/>
  <c r="K350" i="4"/>
  <c r="J350" i="4"/>
  <c r="E350" i="4"/>
  <c r="H351" i="4"/>
  <c r="I351" i="4"/>
  <c r="K351" i="4"/>
  <c r="J351" i="4"/>
  <c r="E351" i="4"/>
  <c r="H352" i="4"/>
  <c r="I352" i="4"/>
  <c r="K352" i="4"/>
  <c r="J352" i="4"/>
  <c r="E352" i="4"/>
  <c r="H353" i="4"/>
  <c r="I353" i="4"/>
  <c r="K353" i="4"/>
  <c r="J353" i="4"/>
  <c r="E353" i="4"/>
  <c r="H354" i="4"/>
  <c r="I354" i="4"/>
  <c r="K354" i="4"/>
  <c r="J354" i="4"/>
  <c r="E354" i="4"/>
  <c r="H355" i="4"/>
  <c r="I355" i="4"/>
  <c r="K355" i="4"/>
  <c r="J355" i="4"/>
  <c r="E355" i="4"/>
  <c r="H356" i="4"/>
  <c r="I356" i="4"/>
  <c r="K356" i="4"/>
  <c r="J356" i="4"/>
  <c r="E356" i="4"/>
  <c r="H357" i="4"/>
  <c r="I357" i="4"/>
  <c r="K357" i="4"/>
  <c r="J357" i="4"/>
  <c r="E357" i="4"/>
  <c r="H358" i="4"/>
  <c r="I358" i="4"/>
  <c r="K358" i="4"/>
  <c r="J358" i="4"/>
  <c r="E358" i="4"/>
  <c r="H359" i="4"/>
  <c r="I359" i="4"/>
  <c r="K359" i="4"/>
  <c r="J359" i="4"/>
  <c r="E359" i="4"/>
  <c r="H360" i="4"/>
  <c r="I360" i="4"/>
  <c r="K360" i="4"/>
  <c r="J360" i="4"/>
  <c r="E360" i="4"/>
  <c r="H361" i="4"/>
  <c r="I361" i="4"/>
  <c r="K361" i="4"/>
  <c r="J361" i="4"/>
  <c r="E361" i="4"/>
  <c r="H362" i="4"/>
  <c r="I362" i="4"/>
  <c r="K362" i="4"/>
  <c r="J362" i="4"/>
  <c r="E362" i="4"/>
  <c r="H363" i="4"/>
  <c r="I363" i="4"/>
  <c r="K363" i="4"/>
  <c r="J363" i="4"/>
  <c r="E363" i="4"/>
  <c r="H364" i="4"/>
  <c r="I364" i="4"/>
  <c r="K364" i="4"/>
  <c r="J364" i="4"/>
  <c r="E364" i="4"/>
  <c r="H365" i="4"/>
  <c r="I365" i="4"/>
  <c r="K365" i="4"/>
  <c r="J365" i="4"/>
  <c r="E365" i="4"/>
  <c r="H366" i="4"/>
  <c r="I366" i="4"/>
  <c r="K366" i="4"/>
  <c r="J366" i="4"/>
  <c r="E366" i="4"/>
  <c r="O367" i="4"/>
  <c r="E220" i="4"/>
  <c r="F6" i="4"/>
  <c r="G6" i="4"/>
  <c r="L7" i="4"/>
  <c r="G24" i="3"/>
  <c r="G23" i="3"/>
  <c r="G26" i="3"/>
  <c r="H156" i="2"/>
  <c r="L6" i="2"/>
  <c r="K7" i="2"/>
  <c r="E6" i="2"/>
  <c r="F6" i="2"/>
  <c r="G6" i="2"/>
  <c r="L7" i="2"/>
  <c r="I156" i="2"/>
  <c r="H157" i="2"/>
  <c r="K8" i="2"/>
  <c r="E7" i="2"/>
  <c r="G7" i="4"/>
  <c r="F7" i="4"/>
  <c r="L8" i="4"/>
  <c r="B6" i="4"/>
  <c r="D6" i="4"/>
  <c r="C6" i="4"/>
  <c r="U6" i="4"/>
  <c r="T6" i="4"/>
  <c r="C7" i="4"/>
  <c r="B7" i="4"/>
  <c r="D7" i="4"/>
  <c r="I157" i="2"/>
  <c r="H158" i="2"/>
  <c r="F7" i="2"/>
  <c r="L8" i="2"/>
  <c r="G7" i="2"/>
  <c r="B6" i="2"/>
  <c r="D6" i="2"/>
  <c r="C6" i="2"/>
  <c r="G8" i="4"/>
  <c r="F8" i="4"/>
  <c r="L9" i="4"/>
  <c r="K9" i="2"/>
  <c r="E8" i="2"/>
  <c r="G9" i="4"/>
  <c r="F9" i="4"/>
  <c r="L10" i="4"/>
  <c r="T6" i="2"/>
  <c r="U6" i="2"/>
  <c r="F8" i="2"/>
  <c r="L9" i="2"/>
  <c r="G8" i="2"/>
  <c r="I158" i="2"/>
  <c r="H159" i="2"/>
  <c r="U7" i="4"/>
  <c r="T7" i="4"/>
  <c r="K10" i="2"/>
  <c r="E9" i="2"/>
  <c r="C8" i="4"/>
  <c r="B8" i="4"/>
  <c r="D8" i="4"/>
  <c r="B7" i="2"/>
  <c r="D7" i="2"/>
  <c r="C7" i="2"/>
  <c r="M7" i="4"/>
  <c r="N7" i="4"/>
  <c r="O7" i="4"/>
  <c r="U8" i="4"/>
  <c r="T8" i="4"/>
  <c r="F9" i="2"/>
  <c r="L10" i="2"/>
  <c r="G9" i="2"/>
  <c r="G10" i="4"/>
  <c r="F10" i="4"/>
  <c r="L11" i="4"/>
  <c r="P7" i="4"/>
  <c r="Q7" i="4"/>
  <c r="M7" i="2"/>
  <c r="N7" i="2"/>
  <c r="O7" i="2"/>
  <c r="P7" i="2"/>
  <c r="R7" i="2"/>
  <c r="T7" i="2"/>
  <c r="Q7" i="2"/>
  <c r="U7" i="2"/>
  <c r="K11" i="2"/>
  <c r="E10" i="2"/>
  <c r="I159" i="2"/>
  <c r="H160" i="2"/>
  <c r="B8" i="2"/>
  <c r="D8" i="2"/>
  <c r="C8" i="2"/>
  <c r="C9" i="4"/>
  <c r="B9" i="4"/>
  <c r="D9" i="4"/>
  <c r="R7" i="4"/>
  <c r="M8" i="4"/>
  <c r="N8" i="4"/>
  <c r="Q8" i="4"/>
  <c r="U9" i="4"/>
  <c r="T9" i="4"/>
  <c r="M8" i="2"/>
  <c r="N8" i="2"/>
  <c r="P8" i="2"/>
  <c r="T8" i="2"/>
  <c r="U8" i="2"/>
  <c r="B9" i="2"/>
  <c r="D9" i="2"/>
  <c r="M9" i="2"/>
  <c r="N9" i="2"/>
  <c r="K12" i="2"/>
  <c r="E11" i="2"/>
  <c r="C10" i="4"/>
  <c r="B10" i="4"/>
  <c r="D10" i="4"/>
  <c r="C9" i="2"/>
  <c r="R8" i="2"/>
  <c r="O8" i="2"/>
  <c r="O8" i="4"/>
  <c r="R8" i="4"/>
  <c r="M9" i="4"/>
  <c r="N9" i="4"/>
  <c r="R9" i="4"/>
  <c r="I160" i="2"/>
  <c r="H161" i="2"/>
  <c r="G11" i="4"/>
  <c r="F11" i="4"/>
  <c r="L12" i="4"/>
  <c r="F10" i="2"/>
  <c r="L11" i="2"/>
  <c r="G10" i="2"/>
  <c r="P8" i="4"/>
  <c r="B10" i="2"/>
  <c r="D10" i="2"/>
  <c r="C10" i="2"/>
  <c r="P9" i="4"/>
  <c r="Q9" i="4"/>
  <c r="C11" i="4"/>
  <c r="B11" i="4"/>
  <c r="D11" i="4"/>
  <c r="I161" i="2"/>
  <c r="H162" i="2"/>
  <c r="U10" i="4"/>
  <c r="M11" i="4"/>
  <c r="N11" i="4"/>
  <c r="T10" i="4"/>
  <c r="F11" i="2"/>
  <c r="L12" i="2"/>
  <c r="G11" i="2"/>
  <c r="G12" i="4"/>
  <c r="F12" i="4"/>
  <c r="L13" i="4"/>
  <c r="P9" i="2"/>
  <c r="R9" i="2"/>
  <c r="T9" i="2"/>
  <c r="Q9" i="2"/>
  <c r="M10" i="2"/>
  <c r="N10" i="2"/>
  <c r="U9" i="2"/>
  <c r="K13" i="2"/>
  <c r="E12" i="2"/>
  <c r="O9" i="4"/>
  <c r="O9" i="2"/>
  <c r="Q8" i="2"/>
  <c r="M10" i="4"/>
  <c r="N10" i="4"/>
  <c r="R10" i="4"/>
  <c r="K14" i="2"/>
  <c r="E13" i="2"/>
  <c r="G13" i="4"/>
  <c r="F13" i="4"/>
  <c r="L14" i="4"/>
  <c r="F12" i="2"/>
  <c r="L13" i="2"/>
  <c r="G12" i="2"/>
  <c r="P10" i="2"/>
  <c r="R10" i="2"/>
  <c r="T10" i="2"/>
  <c r="U10" i="2"/>
  <c r="Q10" i="2"/>
  <c r="O10" i="4"/>
  <c r="O11" i="4"/>
  <c r="P10" i="4"/>
  <c r="Q10" i="4"/>
  <c r="C12" i="4"/>
  <c r="B12" i="4"/>
  <c r="D12" i="4"/>
  <c r="B11" i="2"/>
  <c r="D11" i="2"/>
  <c r="M11" i="2"/>
  <c r="N11" i="2"/>
  <c r="C11" i="2"/>
  <c r="I162" i="2"/>
  <c r="H163" i="2"/>
  <c r="Q11" i="4"/>
  <c r="U11" i="4"/>
  <c r="M12" i="4"/>
  <c r="N12" i="4"/>
  <c r="P11" i="4"/>
  <c r="R11" i="4"/>
  <c r="T11" i="4"/>
  <c r="O10" i="2"/>
  <c r="Q12" i="4"/>
  <c r="U12" i="4"/>
  <c r="P12" i="4"/>
  <c r="R12" i="4"/>
  <c r="T12" i="4"/>
  <c r="F13" i="2"/>
  <c r="L14" i="2"/>
  <c r="G13" i="2"/>
  <c r="G14" i="4"/>
  <c r="F14" i="4"/>
  <c r="L15" i="4"/>
  <c r="K15" i="2"/>
  <c r="E14" i="2"/>
  <c r="I163" i="2"/>
  <c r="H164" i="2"/>
  <c r="P11" i="2"/>
  <c r="R11" i="2"/>
  <c r="T11" i="2"/>
  <c r="Q11" i="2"/>
  <c r="U11" i="2"/>
  <c r="B12" i="2"/>
  <c r="D12" i="2"/>
  <c r="C12" i="2"/>
  <c r="C13" i="4"/>
  <c r="B13" i="4"/>
  <c r="D13" i="4"/>
  <c r="O11" i="2"/>
  <c r="O12" i="4"/>
  <c r="U13" i="4"/>
  <c r="T13" i="4"/>
  <c r="K16" i="2"/>
  <c r="E15" i="2"/>
  <c r="B13" i="2"/>
  <c r="D13" i="2"/>
  <c r="C13" i="2"/>
  <c r="C14" i="4"/>
  <c r="B14" i="4"/>
  <c r="D14" i="4"/>
  <c r="T12" i="2"/>
  <c r="U12" i="2"/>
  <c r="M13" i="2"/>
  <c r="N13" i="2"/>
  <c r="I164" i="2"/>
  <c r="H165" i="2"/>
  <c r="G15" i="4"/>
  <c r="F15" i="4"/>
  <c r="L16" i="4"/>
  <c r="F14" i="2"/>
  <c r="L15" i="2"/>
  <c r="G14" i="2"/>
  <c r="M12" i="2"/>
  <c r="N12" i="2"/>
  <c r="P12" i="2"/>
  <c r="M13" i="4"/>
  <c r="N13" i="4"/>
  <c r="R13" i="4"/>
  <c r="F15" i="2"/>
  <c r="L16" i="2"/>
  <c r="G15" i="2"/>
  <c r="G16" i="4"/>
  <c r="F16" i="4"/>
  <c r="L17" i="4"/>
  <c r="U14" i="4"/>
  <c r="T14" i="4"/>
  <c r="P13" i="2"/>
  <c r="R13" i="2"/>
  <c r="T13" i="2"/>
  <c r="Q13" i="2"/>
  <c r="U13" i="2"/>
  <c r="K17" i="2"/>
  <c r="E16" i="2"/>
  <c r="O13" i="4"/>
  <c r="Q12" i="2"/>
  <c r="R12" i="2"/>
  <c r="P13" i="4"/>
  <c r="Q13" i="4"/>
  <c r="B14" i="2"/>
  <c r="D14" i="2"/>
  <c r="C14" i="2"/>
  <c r="C15" i="4"/>
  <c r="B15" i="4"/>
  <c r="D15" i="4"/>
  <c r="I165" i="2"/>
  <c r="H166" i="2"/>
  <c r="O12" i="2"/>
  <c r="O13" i="2"/>
  <c r="M14" i="4"/>
  <c r="N14" i="4"/>
  <c r="R14" i="4"/>
  <c r="I166" i="2"/>
  <c r="H167" i="2"/>
  <c r="U15" i="4"/>
  <c r="T15" i="4"/>
  <c r="C16" i="4"/>
  <c r="B16" i="4"/>
  <c r="D16" i="4"/>
  <c r="B15" i="2"/>
  <c r="D15" i="2"/>
  <c r="C15" i="2"/>
  <c r="M14" i="2"/>
  <c r="N14" i="2"/>
  <c r="P14" i="4"/>
  <c r="Q14" i="4"/>
  <c r="P14" i="2"/>
  <c r="R14" i="2"/>
  <c r="T14" i="2"/>
  <c r="U14" i="2"/>
  <c r="Q14" i="2"/>
  <c r="M15" i="2"/>
  <c r="N15" i="2"/>
  <c r="K18" i="2"/>
  <c r="E17" i="2"/>
  <c r="G17" i="4"/>
  <c r="F17" i="4"/>
  <c r="L18" i="4"/>
  <c r="F16" i="2"/>
  <c r="L17" i="2"/>
  <c r="G16" i="2"/>
  <c r="O14" i="2"/>
  <c r="O15" i="2"/>
  <c r="O14" i="4"/>
  <c r="M15" i="4"/>
  <c r="N15" i="4"/>
  <c r="Q15" i="4"/>
  <c r="F17" i="2"/>
  <c r="L18" i="2"/>
  <c r="G17" i="2"/>
  <c r="K19" i="2"/>
  <c r="E18" i="2"/>
  <c r="B16" i="2"/>
  <c r="D16" i="2"/>
  <c r="C16" i="2"/>
  <c r="C17" i="4"/>
  <c r="B17" i="4"/>
  <c r="D17" i="4"/>
  <c r="U16" i="4"/>
  <c r="M17" i="4"/>
  <c r="N17" i="4"/>
  <c r="T16" i="4"/>
  <c r="I167" i="2"/>
  <c r="H168" i="2"/>
  <c r="R15" i="4"/>
  <c r="M16" i="4"/>
  <c r="N16" i="4"/>
  <c r="R16" i="4"/>
  <c r="G18" i="4"/>
  <c r="F18" i="4"/>
  <c r="L19" i="4"/>
  <c r="P15" i="2"/>
  <c r="R15" i="2"/>
  <c r="T15" i="2"/>
  <c r="Q15" i="2"/>
  <c r="M16" i="2"/>
  <c r="N16" i="2"/>
  <c r="O16" i="2"/>
  <c r="U15" i="2"/>
  <c r="O15" i="4"/>
  <c r="O16" i="4"/>
  <c r="O17" i="4"/>
  <c r="P15" i="4"/>
  <c r="G19" i="4"/>
  <c r="F19" i="4"/>
  <c r="L20" i="4"/>
  <c r="I168" i="2"/>
  <c r="H169" i="2"/>
  <c r="P16" i="2"/>
  <c r="R16" i="2"/>
  <c r="T16" i="2"/>
  <c r="U16" i="2"/>
  <c r="Q16" i="2"/>
  <c r="K20" i="2"/>
  <c r="E19" i="2"/>
  <c r="F18" i="2"/>
  <c r="L19" i="2"/>
  <c r="G18" i="2"/>
  <c r="P16" i="4"/>
  <c r="Q16" i="4"/>
  <c r="C18" i="4"/>
  <c r="B18" i="4"/>
  <c r="D18" i="4"/>
  <c r="Q17" i="4"/>
  <c r="U17" i="4"/>
  <c r="M18" i="4"/>
  <c r="N18" i="4"/>
  <c r="O18" i="4"/>
  <c r="P17" i="4"/>
  <c r="R17" i="4"/>
  <c r="T17" i="4"/>
  <c r="B17" i="2"/>
  <c r="D17" i="2"/>
  <c r="M17" i="2"/>
  <c r="N17" i="2"/>
  <c r="O17" i="2"/>
  <c r="C17" i="2"/>
  <c r="C19" i="4"/>
  <c r="B19" i="4"/>
  <c r="D19" i="4"/>
  <c r="Q18" i="4"/>
  <c r="U18" i="4"/>
  <c r="P18" i="4"/>
  <c r="R18" i="4"/>
  <c r="T18" i="4"/>
  <c r="F19" i="2"/>
  <c r="L20" i="2"/>
  <c r="G19" i="2"/>
  <c r="P17" i="2"/>
  <c r="R17" i="2"/>
  <c r="T17" i="2"/>
  <c r="Q17" i="2"/>
  <c r="U17" i="2"/>
  <c r="B18" i="2"/>
  <c r="D18" i="2"/>
  <c r="C18" i="2"/>
  <c r="K21" i="2"/>
  <c r="E20" i="2"/>
  <c r="I169" i="2"/>
  <c r="H170" i="2"/>
  <c r="G20" i="4"/>
  <c r="F20" i="4"/>
  <c r="L21" i="4"/>
  <c r="G21" i="4"/>
  <c r="F21" i="4"/>
  <c r="L22" i="4"/>
  <c r="K22" i="2"/>
  <c r="E21" i="2"/>
  <c r="C20" i="4"/>
  <c r="B20" i="4"/>
  <c r="D20" i="4"/>
  <c r="I170" i="2"/>
  <c r="H171" i="2"/>
  <c r="F20" i="2"/>
  <c r="L21" i="2"/>
  <c r="G20" i="2"/>
  <c r="M19" i="4"/>
  <c r="N19" i="4"/>
  <c r="O19" i="4"/>
  <c r="T18" i="2"/>
  <c r="U18" i="2"/>
  <c r="B19" i="2"/>
  <c r="D19" i="2"/>
  <c r="M19" i="2"/>
  <c r="N19" i="2"/>
  <c r="C19" i="2"/>
  <c r="Q19" i="4"/>
  <c r="U19" i="4"/>
  <c r="M20" i="4"/>
  <c r="N20" i="4"/>
  <c r="P19" i="4"/>
  <c r="R19" i="4"/>
  <c r="T19" i="4"/>
  <c r="M18" i="2"/>
  <c r="N18" i="2"/>
  <c r="O18" i="2"/>
  <c r="O19" i="2"/>
  <c r="F21" i="2"/>
  <c r="L22" i="2"/>
  <c r="G21" i="2"/>
  <c r="I171" i="2"/>
  <c r="H172" i="2"/>
  <c r="Q20" i="4"/>
  <c r="U20" i="4"/>
  <c r="P20" i="4"/>
  <c r="R20" i="4"/>
  <c r="T20" i="4"/>
  <c r="G22" i="4"/>
  <c r="F22" i="4"/>
  <c r="L23" i="4"/>
  <c r="P18" i="2"/>
  <c r="P19" i="2"/>
  <c r="R19" i="2"/>
  <c r="T19" i="2"/>
  <c r="Q19" i="2"/>
  <c r="U19" i="2"/>
  <c r="B20" i="2"/>
  <c r="D20" i="2"/>
  <c r="C20" i="2"/>
  <c r="K23" i="2"/>
  <c r="E22" i="2"/>
  <c r="C21" i="4"/>
  <c r="B21" i="4"/>
  <c r="D21" i="4"/>
  <c r="Q18" i="2"/>
  <c r="R18" i="2"/>
  <c r="O20" i="4"/>
  <c r="U21" i="4"/>
  <c r="T21" i="4"/>
  <c r="K24" i="2"/>
  <c r="E23" i="2"/>
  <c r="T20" i="2"/>
  <c r="U20" i="2"/>
  <c r="G23" i="4"/>
  <c r="F23" i="4"/>
  <c r="L24" i="4"/>
  <c r="F22" i="2"/>
  <c r="L23" i="2"/>
  <c r="G22" i="2"/>
  <c r="M20" i="2"/>
  <c r="N20" i="2"/>
  <c r="O20" i="2"/>
  <c r="C22" i="4"/>
  <c r="B22" i="4"/>
  <c r="D22" i="4"/>
  <c r="I172" i="2"/>
  <c r="H173" i="2"/>
  <c r="B21" i="2"/>
  <c r="D21" i="2"/>
  <c r="M21" i="2"/>
  <c r="N21" i="2"/>
  <c r="C21" i="2"/>
  <c r="M21" i="4"/>
  <c r="N21" i="4"/>
  <c r="R21" i="4"/>
  <c r="F23" i="2"/>
  <c r="L24" i="2"/>
  <c r="G23" i="2"/>
  <c r="F24" i="4"/>
  <c r="L25" i="4"/>
  <c r="G24" i="4"/>
  <c r="K25" i="2"/>
  <c r="E24" i="2"/>
  <c r="O21" i="4"/>
  <c r="P20" i="2"/>
  <c r="P21" i="4"/>
  <c r="Q21" i="4"/>
  <c r="P21" i="2"/>
  <c r="R21" i="2"/>
  <c r="T21" i="2"/>
  <c r="Q21" i="2"/>
  <c r="U21" i="2"/>
  <c r="I173" i="2"/>
  <c r="H174" i="2"/>
  <c r="U22" i="4"/>
  <c r="T22" i="4"/>
  <c r="B22" i="2"/>
  <c r="D22" i="2"/>
  <c r="C22" i="2"/>
  <c r="C23" i="4"/>
  <c r="B23" i="4"/>
  <c r="D23" i="4"/>
  <c r="O21" i="2"/>
  <c r="Q20" i="2"/>
  <c r="R20" i="2"/>
  <c r="M22" i="4"/>
  <c r="N22" i="4"/>
  <c r="Q22" i="4"/>
  <c r="U23" i="4"/>
  <c r="T23" i="4"/>
  <c r="I174" i="2"/>
  <c r="H175" i="2"/>
  <c r="C24" i="4"/>
  <c r="B24" i="4"/>
  <c r="D24" i="4"/>
  <c r="F24" i="2"/>
  <c r="L25" i="2"/>
  <c r="G24" i="2"/>
  <c r="R22" i="4"/>
  <c r="M23" i="4"/>
  <c r="N23" i="4"/>
  <c r="Q23" i="4"/>
  <c r="M22" i="2"/>
  <c r="N22" i="2"/>
  <c r="P22" i="2"/>
  <c r="R22" i="2"/>
  <c r="T22" i="2"/>
  <c r="U22" i="2"/>
  <c r="Q22" i="2"/>
  <c r="K26" i="2"/>
  <c r="E25" i="2"/>
  <c r="F25" i="4"/>
  <c r="L26" i="4"/>
  <c r="G25" i="4"/>
  <c r="B23" i="2"/>
  <c r="D23" i="2"/>
  <c r="C23" i="2"/>
  <c r="O22" i="2"/>
  <c r="P22" i="4"/>
  <c r="O22" i="4"/>
  <c r="O23" i="4"/>
  <c r="T23" i="2"/>
  <c r="U23" i="2"/>
  <c r="F26" i="4"/>
  <c r="L27" i="4"/>
  <c r="G26" i="4"/>
  <c r="B24" i="2"/>
  <c r="D24" i="2"/>
  <c r="C24" i="2"/>
  <c r="M23" i="2"/>
  <c r="N23" i="2"/>
  <c r="P23" i="2"/>
  <c r="P23" i="4"/>
  <c r="B25" i="4"/>
  <c r="D25" i="4"/>
  <c r="C25" i="4"/>
  <c r="K27" i="2"/>
  <c r="E26" i="2"/>
  <c r="F25" i="2"/>
  <c r="L26" i="2"/>
  <c r="G25" i="2"/>
  <c r="T24" i="4"/>
  <c r="U24" i="4"/>
  <c r="M25" i="4"/>
  <c r="N25" i="4"/>
  <c r="I175" i="2"/>
  <c r="H176" i="2"/>
  <c r="O23" i="2"/>
  <c r="M24" i="4"/>
  <c r="N24" i="4"/>
  <c r="P24" i="4"/>
  <c r="R23" i="4"/>
  <c r="B25" i="2"/>
  <c r="D25" i="2"/>
  <c r="C25" i="2"/>
  <c r="K28" i="2"/>
  <c r="E27" i="2"/>
  <c r="P25" i="4"/>
  <c r="R25" i="4"/>
  <c r="T25" i="4"/>
  <c r="Q25" i="4"/>
  <c r="U25" i="4"/>
  <c r="B26" i="4"/>
  <c r="D26" i="4"/>
  <c r="C26" i="4"/>
  <c r="R24" i="4"/>
  <c r="M24" i="2"/>
  <c r="N24" i="2"/>
  <c r="R23" i="2"/>
  <c r="I176" i="2"/>
  <c r="H177" i="2"/>
  <c r="F26" i="2"/>
  <c r="L27" i="2"/>
  <c r="G26" i="2"/>
  <c r="P24" i="2"/>
  <c r="R24" i="2"/>
  <c r="T24" i="2"/>
  <c r="U24" i="2"/>
  <c r="Q24" i="2"/>
  <c r="M25" i="2"/>
  <c r="N25" i="2"/>
  <c r="F27" i="4"/>
  <c r="L28" i="4"/>
  <c r="G27" i="4"/>
  <c r="O24" i="2"/>
  <c r="O25" i="2"/>
  <c r="O24" i="4"/>
  <c r="O25" i="4"/>
  <c r="Q24" i="4"/>
  <c r="Q23" i="2"/>
  <c r="F28" i="4"/>
  <c r="L29" i="4"/>
  <c r="G28" i="4"/>
  <c r="F27" i="2"/>
  <c r="L28" i="2"/>
  <c r="G27" i="2"/>
  <c r="I177" i="2"/>
  <c r="H178" i="2"/>
  <c r="T26" i="4"/>
  <c r="U26" i="4"/>
  <c r="B27" i="4"/>
  <c r="D27" i="4"/>
  <c r="C27" i="4"/>
  <c r="B26" i="2"/>
  <c r="D26" i="2"/>
  <c r="C26" i="2"/>
  <c r="K29" i="2"/>
  <c r="E28" i="2"/>
  <c r="P25" i="2"/>
  <c r="R25" i="2"/>
  <c r="T25" i="2"/>
  <c r="Q25" i="2"/>
  <c r="M26" i="2"/>
  <c r="N26" i="2"/>
  <c r="O26" i="2"/>
  <c r="U25" i="2"/>
  <c r="M26" i="4"/>
  <c r="N26" i="4"/>
  <c r="P26" i="4"/>
  <c r="I178" i="2"/>
  <c r="H179" i="2"/>
  <c r="B27" i="2"/>
  <c r="D27" i="2"/>
  <c r="C27" i="2"/>
  <c r="F29" i="4"/>
  <c r="L30" i="4"/>
  <c r="G29" i="4"/>
  <c r="O26" i="4"/>
  <c r="R26" i="4"/>
  <c r="K30" i="2"/>
  <c r="E29" i="2"/>
  <c r="P26" i="2"/>
  <c r="R26" i="2"/>
  <c r="T26" i="2"/>
  <c r="U26" i="2"/>
  <c r="Q26" i="2"/>
  <c r="M27" i="2"/>
  <c r="N27" i="2"/>
  <c r="O27" i="2"/>
  <c r="T27" i="4"/>
  <c r="U27" i="4"/>
  <c r="F28" i="2"/>
  <c r="L29" i="2"/>
  <c r="G28" i="2"/>
  <c r="B28" i="4"/>
  <c r="D28" i="4"/>
  <c r="C28" i="4"/>
  <c r="M27" i="4"/>
  <c r="N27" i="4"/>
  <c r="R27" i="4"/>
  <c r="Q26" i="4"/>
  <c r="T28" i="4"/>
  <c r="U28" i="4"/>
  <c r="B29" i="4"/>
  <c r="D29" i="4"/>
  <c r="C29" i="4"/>
  <c r="P27" i="2"/>
  <c r="R27" i="2"/>
  <c r="T27" i="2"/>
  <c r="Q27" i="2"/>
  <c r="U27" i="2"/>
  <c r="M28" i="4"/>
  <c r="N28" i="4"/>
  <c r="P28" i="4"/>
  <c r="Q27" i="4"/>
  <c r="P27" i="4"/>
  <c r="F29" i="2"/>
  <c r="L30" i="2"/>
  <c r="G29" i="2"/>
  <c r="B28" i="2"/>
  <c r="D28" i="2"/>
  <c r="C28" i="2"/>
  <c r="K31" i="2"/>
  <c r="E30" i="2"/>
  <c r="F30" i="4"/>
  <c r="L31" i="4"/>
  <c r="G30" i="4"/>
  <c r="I179" i="2"/>
  <c r="H180" i="2"/>
  <c r="O27" i="4"/>
  <c r="O28" i="4"/>
  <c r="F31" i="4"/>
  <c r="L32" i="4"/>
  <c r="G31" i="4"/>
  <c r="B29" i="2"/>
  <c r="D29" i="2"/>
  <c r="C29" i="2"/>
  <c r="T29" i="4"/>
  <c r="U29" i="4"/>
  <c r="I180" i="2"/>
  <c r="H181" i="2"/>
  <c r="B30" i="4"/>
  <c r="D30" i="4"/>
  <c r="C30" i="4"/>
  <c r="K32" i="2"/>
  <c r="E31" i="2"/>
  <c r="T28" i="2"/>
  <c r="U28" i="2"/>
  <c r="M29" i="2"/>
  <c r="N29" i="2"/>
  <c r="F30" i="2"/>
  <c r="L31" i="2"/>
  <c r="G30" i="2"/>
  <c r="R28" i="4"/>
  <c r="M28" i="2"/>
  <c r="N28" i="2"/>
  <c r="O28" i="2"/>
  <c r="O29" i="2"/>
  <c r="M29" i="4"/>
  <c r="N29" i="4"/>
  <c r="P29" i="4"/>
  <c r="Q28" i="4"/>
  <c r="F31" i="2"/>
  <c r="L32" i="2"/>
  <c r="G31" i="2"/>
  <c r="K33" i="2"/>
  <c r="E32" i="2"/>
  <c r="T30" i="4"/>
  <c r="U30" i="4"/>
  <c r="B31" i="4"/>
  <c r="D31" i="4"/>
  <c r="C31" i="4"/>
  <c r="B30" i="2"/>
  <c r="D30" i="2"/>
  <c r="C30" i="2"/>
  <c r="I181" i="2"/>
  <c r="H182" i="2"/>
  <c r="P29" i="2"/>
  <c r="R29" i="2"/>
  <c r="T29" i="2"/>
  <c r="Q29" i="2"/>
  <c r="M30" i="2"/>
  <c r="N30" i="2"/>
  <c r="U29" i="2"/>
  <c r="F32" i="4"/>
  <c r="L33" i="4"/>
  <c r="G32" i="4"/>
  <c r="O30" i="2"/>
  <c r="O29" i="4"/>
  <c r="P28" i="2"/>
  <c r="R29" i="4"/>
  <c r="Q28" i="2"/>
  <c r="R28" i="2"/>
  <c r="M30" i="4"/>
  <c r="N30" i="4"/>
  <c r="P30" i="4"/>
  <c r="Q29" i="4"/>
  <c r="F33" i="4"/>
  <c r="L34" i="4"/>
  <c r="G33" i="4"/>
  <c r="I182" i="2"/>
  <c r="H183" i="2"/>
  <c r="B31" i="2"/>
  <c r="D31" i="2"/>
  <c r="C31" i="2"/>
  <c r="B32" i="4"/>
  <c r="D32" i="4"/>
  <c r="C32" i="4"/>
  <c r="P30" i="2"/>
  <c r="R30" i="2"/>
  <c r="T30" i="2"/>
  <c r="U30" i="2"/>
  <c r="Q30" i="2"/>
  <c r="M31" i="2"/>
  <c r="N31" i="2"/>
  <c r="T31" i="4"/>
  <c r="U31" i="4"/>
  <c r="M32" i="4"/>
  <c r="N32" i="4"/>
  <c r="K34" i="2"/>
  <c r="E33" i="2"/>
  <c r="F32" i="2"/>
  <c r="L33" i="2"/>
  <c r="G32" i="2"/>
  <c r="O31" i="2"/>
  <c r="R30" i="4"/>
  <c r="O30" i="4"/>
  <c r="M31" i="4"/>
  <c r="N31" i="4"/>
  <c r="R31" i="4"/>
  <c r="Q30" i="4"/>
  <c r="F33" i="2"/>
  <c r="L34" i="2"/>
  <c r="G33" i="2"/>
  <c r="I183" i="2"/>
  <c r="H184" i="2"/>
  <c r="B33" i="4"/>
  <c r="D33" i="4"/>
  <c r="C33" i="4"/>
  <c r="B32" i="2"/>
  <c r="D32" i="2"/>
  <c r="C32" i="2"/>
  <c r="K35" i="2"/>
  <c r="E34" i="2"/>
  <c r="P32" i="4"/>
  <c r="R32" i="4"/>
  <c r="T32" i="4"/>
  <c r="Q32" i="4"/>
  <c r="U32" i="4"/>
  <c r="M33" i="4"/>
  <c r="N33" i="4"/>
  <c r="P31" i="2"/>
  <c r="R31" i="2"/>
  <c r="T31" i="2"/>
  <c r="Q31" i="2"/>
  <c r="M32" i="2"/>
  <c r="N32" i="2"/>
  <c r="U31" i="2"/>
  <c r="F34" i="4"/>
  <c r="L35" i="4"/>
  <c r="G34" i="4"/>
  <c r="O31" i="4"/>
  <c r="O32" i="4"/>
  <c r="O33" i="4"/>
  <c r="O32" i="2"/>
  <c r="Q31" i="4"/>
  <c r="P31" i="4"/>
  <c r="F35" i="4"/>
  <c r="L36" i="4"/>
  <c r="G35" i="4"/>
  <c r="I184" i="2"/>
  <c r="H185" i="2"/>
  <c r="B33" i="2"/>
  <c r="D33" i="2"/>
  <c r="C33" i="2"/>
  <c r="B34" i="4"/>
  <c r="D34" i="4"/>
  <c r="C34" i="4"/>
  <c r="K36" i="2"/>
  <c r="E35" i="2"/>
  <c r="P32" i="2"/>
  <c r="R32" i="2"/>
  <c r="T32" i="2"/>
  <c r="U32" i="2"/>
  <c r="Q32" i="2"/>
  <c r="M33" i="2"/>
  <c r="N33" i="2"/>
  <c r="P33" i="4"/>
  <c r="R33" i="4"/>
  <c r="T33" i="4"/>
  <c r="Q33" i="4"/>
  <c r="U33" i="4"/>
  <c r="M34" i="4"/>
  <c r="N34" i="4"/>
  <c r="F34" i="2"/>
  <c r="L35" i="2"/>
  <c r="G34" i="2"/>
  <c r="O34" i="4"/>
  <c r="O33" i="2"/>
  <c r="F35" i="2"/>
  <c r="L36" i="2"/>
  <c r="G35" i="2"/>
  <c r="I185" i="2"/>
  <c r="H186" i="2"/>
  <c r="B35" i="4"/>
  <c r="D35" i="4"/>
  <c r="C35" i="4"/>
  <c r="B34" i="2"/>
  <c r="D34" i="2"/>
  <c r="C34" i="2"/>
  <c r="K37" i="2"/>
  <c r="E36" i="2"/>
  <c r="P34" i="4"/>
  <c r="R34" i="4"/>
  <c r="T34" i="4"/>
  <c r="Q34" i="4"/>
  <c r="U34" i="4"/>
  <c r="M35" i="4"/>
  <c r="N35" i="4"/>
  <c r="P33" i="2"/>
  <c r="R33" i="2"/>
  <c r="T33" i="2"/>
  <c r="Q33" i="2"/>
  <c r="M34" i="2"/>
  <c r="N34" i="2"/>
  <c r="O34" i="2"/>
  <c r="U33" i="2"/>
  <c r="F36" i="4"/>
  <c r="L37" i="4"/>
  <c r="G36" i="4"/>
  <c r="O35" i="4"/>
  <c r="F37" i="4"/>
  <c r="L38" i="4"/>
  <c r="G37" i="4"/>
  <c r="I186" i="2"/>
  <c r="H187" i="2"/>
  <c r="B35" i="2"/>
  <c r="D35" i="2"/>
  <c r="C35" i="2"/>
  <c r="B36" i="4"/>
  <c r="D36" i="4"/>
  <c r="C36" i="4"/>
  <c r="K38" i="2"/>
  <c r="E37" i="2"/>
  <c r="P34" i="2"/>
  <c r="R34" i="2"/>
  <c r="T34" i="2"/>
  <c r="U34" i="2"/>
  <c r="Q34" i="2"/>
  <c r="M35" i="2"/>
  <c r="N35" i="2"/>
  <c r="O35" i="2"/>
  <c r="P35" i="4"/>
  <c r="R35" i="4"/>
  <c r="T35" i="4"/>
  <c r="Q35" i="4"/>
  <c r="U35" i="4"/>
  <c r="M36" i="4"/>
  <c r="N36" i="4"/>
  <c r="O36" i="4"/>
  <c r="F36" i="2"/>
  <c r="L37" i="2"/>
  <c r="G36" i="2"/>
  <c r="K39" i="2"/>
  <c r="E38" i="2"/>
  <c r="P36" i="4"/>
  <c r="R36" i="4"/>
  <c r="T36" i="4"/>
  <c r="Q36" i="4"/>
  <c r="U36" i="4"/>
  <c r="P35" i="2"/>
  <c r="R35" i="2"/>
  <c r="T35" i="2"/>
  <c r="Q35" i="2"/>
  <c r="U35" i="2"/>
  <c r="F38" i="4"/>
  <c r="L39" i="4"/>
  <c r="G38" i="4"/>
  <c r="B36" i="2"/>
  <c r="D36" i="2"/>
  <c r="C36" i="2"/>
  <c r="F37" i="2"/>
  <c r="G37" i="2"/>
  <c r="L38" i="2"/>
  <c r="I187" i="2"/>
  <c r="H188" i="2"/>
  <c r="B37" i="4"/>
  <c r="D37" i="4"/>
  <c r="C37" i="4"/>
  <c r="T37" i="4"/>
  <c r="U37" i="4"/>
  <c r="F39" i="4"/>
  <c r="L40" i="4"/>
  <c r="G39" i="4"/>
  <c r="K40" i="2"/>
  <c r="E39" i="2"/>
  <c r="M36" i="2"/>
  <c r="N36" i="2"/>
  <c r="O36" i="2"/>
  <c r="M37" i="4"/>
  <c r="N37" i="4"/>
  <c r="O37" i="4"/>
  <c r="I188" i="2"/>
  <c r="H189" i="2"/>
  <c r="F38" i="2"/>
  <c r="G38" i="2"/>
  <c r="L39" i="2"/>
  <c r="B37" i="2"/>
  <c r="D37" i="2"/>
  <c r="C37" i="2"/>
  <c r="P36" i="2"/>
  <c r="R36" i="2"/>
  <c r="T36" i="2"/>
  <c r="U36" i="2"/>
  <c r="Q36" i="2"/>
  <c r="M37" i="2"/>
  <c r="N37" i="2"/>
  <c r="B38" i="4"/>
  <c r="D38" i="4"/>
  <c r="C38" i="4"/>
  <c r="P37" i="2"/>
  <c r="R37" i="2"/>
  <c r="T37" i="2"/>
  <c r="B38" i="2"/>
  <c r="D38" i="2"/>
  <c r="M38" i="2"/>
  <c r="N38" i="2"/>
  <c r="Q37" i="2"/>
  <c r="U37" i="2"/>
  <c r="I189" i="2"/>
  <c r="H190" i="2"/>
  <c r="K41" i="2"/>
  <c r="E40" i="2"/>
  <c r="F40" i="4"/>
  <c r="L41" i="4"/>
  <c r="G40" i="4"/>
  <c r="R37" i="4"/>
  <c r="M38" i="4"/>
  <c r="N38" i="4"/>
  <c r="R38" i="4"/>
  <c r="T38" i="4"/>
  <c r="U38" i="4"/>
  <c r="G39" i="2"/>
  <c r="F39" i="2"/>
  <c r="L40" i="2"/>
  <c r="C38" i="2"/>
  <c r="B39" i="4"/>
  <c r="D39" i="4"/>
  <c r="C39" i="4"/>
  <c r="O37" i="2"/>
  <c r="O38" i="2"/>
  <c r="O38" i="4"/>
  <c r="Q37" i="4"/>
  <c r="P37" i="4"/>
  <c r="G40" i="2"/>
  <c r="F40" i="2"/>
  <c r="L41" i="2"/>
  <c r="B40" i="4"/>
  <c r="D40" i="4"/>
  <c r="C40" i="4"/>
  <c r="K42" i="2"/>
  <c r="E41" i="2"/>
  <c r="T39" i="4"/>
  <c r="U39" i="4"/>
  <c r="M40" i="4"/>
  <c r="N40" i="4"/>
  <c r="Q38" i="2"/>
  <c r="U38" i="2"/>
  <c r="R38" i="2"/>
  <c r="P38" i="2"/>
  <c r="T38" i="2"/>
  <c r="C39" i="2"/>
  <c r="B39" i="2"/>
  <c r="D39" i="2"/>
  <c r="F41" i="4"/>
  <c r="L42" i="4"/>
  <c r="G41" i="4"/>
  <c r="I190" i="2"/>
  <c r="H191" i="2"/>
  <c r="M39" i="4"/>
  <c r="N39" i="4"/>
  <c r="R39" i="4"/>
  <c r="Q38" i="4"/>
  <c r="P38" i="4"/>
  <c r="I191" i="2"/>
  <c r="H192" i="2"/>
  <c r="B41" i="4"/>
  <c r="D41" i="4"/>
  <c r="C41" i="4"/>
  <c r="K43" i="2"/>
  <c r="E42" i="2"/>
  <c r="P40" i="4"/>
  <c r="R40" i="4"/>
  <c r="T40" i="4"/>
  <c r="Q40" i="4"/>
  <c r="U40" i="4"/>
  <c r="M41" i="4"/>
  <c r="N41" i="4"/>
  <c r="C40" i="2"/>
  <c r="B40" i="2"/>
  <c r="D40" i="2"/>
  <c r="Q39" i="4"/>
  <c r="P39" i="4"/>
  <c r="O39" i="4"/>
  <c r="O40" i="4"/>
  <c r="O41" i="4"/>
  <c r="F42" i="4"/>
  <c r="L43" i="4"/>
  <c r="G42" i="4"/>
  <c r="U39" i="2"/>
  <c r="M40" i="2"/>
  <c r="N40" i="2"/>
  <c r="T39" i="2"/>
  <c r="G41" i="2"/>
  <c r="F41" i="2"/>
  <c r="L42" i="2"/>
  <c r="M39" i="2"/>
  <c r="N39" i="2"/>
  <c r="O39" i="2"/>
  <c r="O40" i="2"/>
  <c r="G42" i="2"/>
  <c r="F42" i="2"/>
  <c r="L43" i="2"/>
  <c r="F43" i="4"/>
  <c r="L44" i="4"/>
  <c r="G43" i="4"/>
  <c r="K44" i="2"/>
  <c r="E43" i="2"/>
  <c r="P41" i="4"/>
  <c r="R41" i="4"/>
  <c r="T41" i="4"/>
  <c r="Q41" i="4"/>
  <c r="U41" i="4"/>
  <c r="R39" i="2"/>
  <c r="Q39" i="2"/>
  <c r="C41" i="2"/>
  <c r="B41" i="2"/>
  <c r="D41" i="2"/>
  <c r="B42" i="4"/>
  <c r="D42" i="4"/>
  <c r="M42" i="4"/>
  <c r="N42" i="4"/>
  <c r="O42" i="4"/>
  <c r="C42" i="4"/>
  <c r="Q40" i="2"/>
  <c r="U40" i="2"/>
  <c r="M41" i="2"/>
  <c r="N41" i="2"/>
  <c r="R40" i="2"/>
  <c r="P40" i="2"/>
  <c r="T40" i="2"/>
  <c r="I192" i="2"/>
  <c r="H193" i="2"/>
  <c r="O41" i="2"/>
  <c r="P39" i="2"/>
  <c r="Q41" i="2"/>
  <c r="U41" i="2"/>
  <c r="R41" i="2"/>
  <c r="P41" i="2"/>
  <c r="T41" i="2"/>
  <c r="K45" i="2"/>
  <c r="E44" i="2"/>
  <c r="F44" i="4"/>
  <c r="L45" i="4"/>
  <c r="G44" i="4"/>
  <c r="G43" i="2"/>
  <c r="F43" i="2"/>
  <c r="L44" i="2"/>
  <c r="I193" i="2"/>
  <c r="H194" i="2"/>
  <c r="P42" i="4"/>
  <c r="R42" i="4"/>
  <c r="T42" i="4"/>
  <c r="Q42" i="4"/>
  <c r="U42" i="4"/>
  <c r="B43" i="4"/>
  <c r="D43" i="4"/>
  <c r="C43" i="4"/>
  <c r="C42" i="2"/>
  <c r="B42" i="2"/>
  <c r="D42" i="2"/>
  <c r="T43" i="4"/>
  <c r="U43" i="4"/>
  <c r="F45" i="4"/>
  <c r="L46" i="4"/>
  <c r="G45" i="4"/>
  <c r="M42" i="2"/>
  <c r="N42" i="2"/>
  <c r="O42" i="2"/>
  <c r="G44" i="2"/>
  <c r="F44" i="2"/>
  <c r="L45" i="2"/>
  <c r="Q42" i="2"/>
  <c r="U42" i="2"/>
  <c r="R42" i="2"/>
  <c r="P42" i="2"/>
  <c r="T42" i="2"/>
  <c r="I194" i="2"/>
  <c r="H195" i="2"/>
  <c r="C43" i="2"/>
  <c r="B43" i="2"/>
  <c r="D43" i="2"/>
  <c r="B44" i="4"/>
  <c r="D44" i="4"/>
  <c r="C44" i="4"/>
  <c r="K46" i="2"/>
  <c r="E45" i="2"/>
  <c r="M43" i="4"/>
  <c r="N43" i="4"/>
  <c r="O43" i="4"/>
  <c r="K47" i="2"/>
  <c r="E46" i="2"/>
  <c r="T44" i="4"/>
  <c r="U44" i="4"/>
  <c r="G45" i="2"/>
  <c r="F45" i="2"/>
  <c r="L46" i="2"/>
  <c r="F46" i="4"/>
  <c r="L47" i="4"/>
  <c r="G46" i="4"/>
  <c r="M43" i="2"/>
  <c r="N43" i="2"/>
  <c r="R43" i="4"/>
  <c r="Q43" i="2"/>
  <c r="U43" i="2"/>
  <c r="R43" i="2"/>
  <c r="P43" i="2"/>
  <c r="T43" i="2"/>
  <c r="I195" i="2"/>
  <c r="H196" i="2"/>
  <c r="C44" i="2"/>
  <c r="B44" i="2"/>
  <c r="D44" i="2"/>
  <c r="B45" i="4"/>
  <c r="D45" i="4"/>
  <c r="C45" i="4"/>
  <c r="O43" i="2"/>
  <c r="M44" i="4"/>
  <c r="N44" i="4"/>
  <c r="P44" i="4"/>
  <c r="Q43" i="4"/>
  <c r="P43" i="4"/>
  <c r="U44" i="2"/>
  <c r="T44" i="2"/>
  <c r="I196" i="2"/>
  <c r="H197" i="2"/>
  <c r="B46" i="4"/>
  <c r="D46" i="4"/>
  <c r="C46" i="4"/>
  <c r="C45" i="2"/>
  <c r="B45" i="2"/>
  <c r="D45" i="2"/>
  <c r="R44" i="4"/>
  <c r="T45" i="4"/>
  <c r="U45" i="4"/>
  <c r="M46" i="4"/>
  <c r="N46" i="4"/>
  <c r="F47" i="4"/>
  <c r="L48" i="4"/>
  <c r="G47" i="4"/>
  <c r="G46" i="2"/>
  <c r="F46" i="2"/>
  <c r="L47" i="2"/>
  <c r="K48" i="2"/>
  <c r="E47" i="2"/>
  <c r="M44" i="2"/>
  <c r="N44" i="2"/>
  <c r="Q44" i="2"/>
  <c r="O44" i="4"/>
  <c r="M45" i="4"/>
  <c r="N45" i="4"/>
  <c r="O45" i="4"/>
  <c r="O46" i="4"/>
  <c r="P45" i="4"/>
  <c r="Q44" i="4"/>
  <c r="G47" i="2"/>
  <c r="F47" i="2"/>
  <c r="L48" i="2"/>
  <c r="F48" i="4"/>
  <c r="L49" i="4"/>
  <c r="G48" i="4"/>
  <c r="P46" i="4"/>
  <c r="R46" i="4"/>
  <c r="T46" i="4"/>
  <c r="Q46" i="4"/>
  <c r="U46" i="4"/>
  <c r="R45" i="4"/>
  <c r="O44" i="2"/>
  <c r="M45" i="2"/>
  <c r="N45" i="2"/>
  <c r="O45" i="2"/>
  <c r="P44" i="2"/>
  <c r="K49" i="2"/>
  <c r="E48" i="2"/>
  <c r="C46" i="2"/>
  <c r="B46" i="2"/>
  <c r="D46" i="2"/>
  <c r="B47" i="4"/>
  <c r="D47" i="4"/>
  <c r="C47" i="4"/>
  <c r="Q45" i="2"/>
  <c r="U45" i="2"/>
  <c r="M46" i="2"/>
  <c r="N46" i="2"/>
  <c r="R45" i="2"/>
  <c r="P45" i="2"/>
  <c r="T45" i="2"/>
  <c r="I197" i="2"/>
  <c r="H198" i="2"/>
  <c r="Q45" i="4"/>
  <c r="R44" i="2"/>
  <c r="Q46" i="2"/>
  <c r="U46" i="2"/>
  <c r="R46" i="2"/>
  <c r="P46" i="2"/>
  <c r="T46" i="2"/>
  <c r="B48" i="4"/>
  <c r="D48" i="4"/>
  <c r="C48" i="4"/>
  <c r="C47" i="2"/>
  <c r="B47" i="2"/>
  <c r="D47" i="2"/>
  <c r="O46" i="2"/>
  <c r="I198" i="2"/>
  <c r="H199" i="2"/>
  <c r="M47" i="4"/>
  <c r="N47" i="4"/>
  <c r="P47" i="4"/>
  <c r="T47" i="4"/>
  <c r="Q47" i="4"/>
  <c r="U47" i="4"/>
  <c r="M48" i="4"/>
  <c r="N48" i="4"/>
  <c r="K50" i="2"/>
  <c r="E49" i="2"/>
  <c r="F49" i="4"/>
  <c r="L50" i="4"/>
  <c r="G49" i="4"/>
  <c r="G48" i="2"/>
  <c r="F48" i="2"/>
  <c r="L49" i="2"/>
  <c r="O47" i="4"/>
  <c r="F50" i="4"/>
  <c r="L51" i="4"/>
  <c r="G50" i="4"/>
  <c r="U47" i="2"/>
  <c r="T47" i="2"/>
  <c r="M47" i="2"/>
  <c r="N47" i="2"/>
  <c r="P47" i="2"/>
  <c r="G49" i="2"/>
  <c r="F49" i="2"/>
  <c r="L50" i="2"/>
  <c r="C48" i="2"/>
  <c r="B48" i="2"/>
  <c r="D48" i="2"/>
  <c r="B49" i="4"/>
  <c r="D49" i="4"/>
  <c r="C49" i="4"/>
  <c r="K51" i="2"/>
  <c r="E50" i="2"/>
  <c r="I199" i="2"/>
  <c r="H200" i="2"/>
  <c r="P48" i="4"/>
  <c r="R48" i="4"/>
  <c r="T48" i="4"/>
  <c r="Q48" i="4"/>
  <c r="U48" i="4"/>
  <c r="M49" i="4"/>
  <c r="N49" i="4"/>
  <c r="O47" i="2"/>
  <c r="O48" i="4"/>
  <c r="O49" i="4"/>
  <c r="R47" i="4"/>
  <c r="I200" i="2"/>
  <c r="H201" i="2"/>
  <c r="U48" i="2"/>
  <c r="T48" i="2"/>
  <c r="G50" i="2"/>
  <c r="F50" i="2"/>
  <c r="L51" i="2"/>
  <c r="F51" i="4"/>
  <c r="G51" i="4"/>
  <c r="L52" i="4"/>
  <c r="R47" i="2"/>
  <c r="Q47" i="2"/>
  <c r="K52" i="2"/>
  <c r="E51" i="2"/>
  <c r="P49" i="4"/>
  <c r="R49" i="4"/>
  <c r="T49" i="4"/>
  <c r="Q49" i="4"/>
  <c r="U49" i="4"/>
  <c r="C49" i="2"/>
  <c r="B49" i="2"/>
  <c r="D49" i="2"/>
  <c r="B50" i="4"/>
  <c r="D50" i="4"/>
  <c r="M50" i="4"/>
  <c r="N50" i="4"/>
  <c r="O50" i="4"/>
  <c r="C50" i="4"/>
  <c r="M48" i="2"/>
  <c r="N48" i="2"/>
  <c r="P48" i="2"/>
  <c r="U49" i="2"/>
  <c r="T49" i="2"/>
  <c r="K53" i="2"/>
  <c r="E52" i="2"/>
  <c r="F52" i="4"/>
  <c r="G52" i="4"/>
  <c r="L53" i="4"/>
  <c r="B51" i="4"/>
  <c r="D51" i="4"/>
  <c r="C51" i="4"/>
  <c r="C50" i="2"/>
  <c r="B50" i="2"/>
  <c r="D50" i="2"/>
  <c r="R48" i="2"/>
  <c r="Q48" i="2"/>
  <c r="P50" i="4"/>
  <c r="R50" i="4"/>
  <c r="T50" i="4"/>
  <c r="Q50" i="4"/>
  <c r="U50" i="4"/>
  <c r="M51" i="4"/>
  <c r="N51" i="4"/>
  <c r="O51" i="4"/>
  <c r="G51" i="2"/>
  <c r="F51" i="2"/>
  <c r="L52" i="2"/>
  <c r="I201" i="2"/>
  <c r="H202" i="2"/>
  <c r="O48" i="2"/>
  <c r="M49" i="2"/>
  <c r="N49" i="2"/>
  <c r="Q49" i="2"/>
  <c r="C51" i="2"/>
  <c r="B51" i="2"/>
  <c r="D51" i="2"/>
  <c r="P51" i="4"/>
  <c r="R51" i="4"/>
  <c r="T51" i="4"/>
  <c r="Q51" i="4"/>
  <c r="U51" i="4"/>
  <c r="O49" i="2"/>
  <c r="M50" i="2"/>
  <c r="N50" i="2"/>
  <c r="O50" i="2"/>
  <c r="P49" i="2"/>
  <c r="I202" i="2"/>
  <c r="H203" i="2"/>
  <c r="G52" i="2"/>
  <c r="F52" i="2"/>
  <c r="L53" i="2"/>
  <c r="Q50" i="2"/>
  <c r="U50" i="2"/>
  <c r="M51" i="2"/>
  <c r="N51" i="2"/>
  <c r="R50" i="2"/>
  <c r="P50" i="2"/>
  <c r="T50" i="2"/>
  <c r="G53" i="4"/>
  <c r="F53" i="4"/>
  <c r="L54" i="4"/>
  <c r="B52" i="4"/>
  <c r="D52" i="4"/>
  <c r="C52" i="4"/>
  <c r="K54" i="2"/>
  <c r="E53" i="2"/>
  <c r="R49" i="2"/>
  <c r="U52" i="4"/>
  <c r="T52" i="4"/>
  <c r="G54" i="4"/>
  <c r="F54" i="4"/>
  <c r="L55" i="4"/>
  <c r="C52" i="2"/>
  <c r="B52" i="2"/>
  <c r="D52" i="2"/>
  <c r="I203" i="2"/>
  <c r="H204" i="2"/>
  <c r="M52" i="4"/>
  <c r="N52" i="4"/>
  <c r="O52" i="4"/>
  <c r="K55" i="2"/>
  <c r="E54" i="2"/>
  <c r="C53" i="4"/>
  <c r="B53" i="4"/>
  <c r="D53" i="4"/>
  <c r="G53" i="2"/>
  <c r="F53" i="2"/>
  <c r="L54" i="2"/>
  <c r="Q51" i="2"/>
  <c r="U51" i="2"/>
  <c r="M52" i="2"/>
  <c r="N52" i="2"/>
  <c r="R51" i="2"/>
  <c r="P51" i="2"/>
  <c r="T51" i="2"/>
  <c r="O51" i="2"/>
  <c r="O52" i="2"/>
  <c r="U53" i="4"/>
  <c r="T53" i="4"/>
  <c r="G54" i="2"/>
  <c r="F54" i="2"/>
  <c r="L55" i="2"/>
  <c r="K56" i="2"/>
  <c r="E55" i="2"/>
  <c r="I204" i="2"/>
  <c r="H205" i="2"/>
  <c r="Q52" i="2"/>
  <c r="U52" i="2"/>
  <c r="R52" i="2"/>
  <c r="P52" i="2"/>
  <c r="T52" i="2"/>
  <c r="G55" i="4"/>
  <c r="F55" i="4"/>
  <c r="L56" i="4"/>
  <c r="P52" i="4"/>
  <c r="Q52" i="4"/>
  <c r="C53" i="2"/>
  <c r="B53" i="2"/>
  <c r="D53" i="2"/>
  <c r="C54" i="4"/>
  <c r="B54" i="4"/>
  <c r="D54" i="4"/>
  <c r="R52" i="4"/>
  <c r="M53" i="4"/>
  <c r="N53" i="4"/>
  <c r="R53" i="4"/>
  <c r="U54" i="4"/>
  <c r="T54" i="4"/>
  <c r="U53" i="2"/>
  <c r="T53" i="2"/>
  <c r="C55" i="4"/>
  <c r="B55" i="4"/>
  <c r="D55" i="4"/>
  <c r="K57" i="2"/>
  <c r="E56" i="2"/>
  <c r="C54" i="2"/>
  <c r="B54" i="2"/>
  <c r="D54" i="2"/>
  <c r="P53" i="4"/>
  <c r="Q53" i="4"/>
  <c r="G56" i="4"/>
  <c r="F56" i="4"/>
  <c r="L57" i="4"/>
  <c r="I205" i="2"/>
  <c r="H206" i="2"/>
  <c r="G55" i="2"/>
  <c r="F55" i="2"/>
  <c r="L56" i="2"/>
  <c r="O53" i="4"/>
  <c r="M53" i="2"/>
  <c r="N53" i="2"/>
  <c r="O53" i="2"/>
  <c r="M54" i="4"/>
  <c r="N54" i="4"/>
  <c r="R54" i="4"/>
  <c r="R53" i="2"/>
  <c r="Q53" i="2"/>
  <c r="P54" i="4"/>
  <c r="Q54" i="4"/>
  <c r="G56" i="2"/>
  <c r="F56" i="2"/>
  <c r="L57" i="2"/>
  <c r="C56" i="4"/>
  <c r="B56" i="4"/>
  <c r="D56" i="4"/>
  <c r="K58" i="2"/>
  <c r="E57" i="2"/>
  <c r="C55" i="2"/>
  <c r="B55" i="2"/>
  <c r="D55" i="2"/>
  <c r="I206" i="2"/>
  <c r="H207" i="2"/>
  <c r="G57" i="4"/>
  <c r="F57" i="4"/>
  <c r="L58" i="4"/>
  <c r="U54" i="2"/>
  <c r="T54" i="2"/>
  <c r="U55" i="4"/>
  <c r="M56" i="4"/>
  <c r="N56" i="4"/>
  <c r="T55" i="4"/>
  <c r="O54" i="4"/>
  <c r="P53" i="2"/>
  <c r="M54" i="2"/>
  <c r="N54" i="2"/>
  <c r="Q54" i="2"/>
  <c r="M55" i="4"/>
  <c r="N55" i="4"/>
  <c r="R55" i="4"/>
  <c r="G58" i="4"/>
  <c r="F58" i="4"/>
  <c r="L59" i="4"/>
  <c r="K59" i="2"/>
  <c r="E58" i="2"/>
  <c r="C56" i="2"/>
  <c r="B56" i="2"/>
  <c r="D56" i="2"/>
  <c r="O55" i="4"/>
  <c r="O56" i="4"/>
  <c r="P55" i="4"/>
  <c r="Q55" i="4"/>
  <c r="P54" i="2"/>
  <c r="M55" i="2"/>
  <c r="N55" i="2"/>
  <c r="O54" i="2"/>
  <c r="O55" i="2"/>
  <c r="C57" i="4"/>
  <c r="B57" i="4"/>
  <c r="D57" i="4"/>
  <c r="I207" i="2"/>
  <c r="H208" i="2"/>
  <c r="Q55" i="2"/>
  <c r="U55" i="2"/>
  <c r="M56" i="2"/>
  <c r="N56" i="2"/>
  <c r="R55" i="2"/>
  <c r="P55" i="2"/>
  <c r="T55" i="2"/>
  <c r="Q56" i="4"/>
  <c r="U56" i="4"/>
  <c r="M57" i="4"/>
  <c r="N57" i="4"/>
  <c r="P56" i="4"/>
  <c r="R56" i="4"/>
  <c r="T56" i="4"/>
  <c r="G57" i="2"/>
  <c r="F57" i="2"/>
  <c r="L58" i="2"/>
  <c r="R54" i="2"/>
  <c r="C57" i="2"/>
  <c r="B57" i="2"/>
  <c r="D57" i="2"/>
  <c r="G58" i="2"/>
  <c r="F58" i="2"/>
  <c r="L59" i="2"/>
  <c r="I208" i="2"/>
  <c r="H209" i="2"/>
  <c r="Q57" i="4"/>
  <c r="U57" i="4"/>
  <c r="P57" i="4"/>
  <c r="R57" i="4"/>
  <c r="T57" i="4"/>
  <c r="K60" i="2"/>
  <c r="E59" i="2"/>
  <c r="C58" i="4"/>
  <c r="B58" i="4"/>
  <c r="D58" i="4"/>
  <c r="O56" i="2"/>
  <c r="O57" i="4"/>
  <c r="Q56" i="2"/>
  <c r="U56" i="2"/>
  <c r="M57" i="2"/>
  <c r="N57" i="2"/>
  <c r="R56" i="2"/>
  <c r="P56" i="2"/>
  <c r="T56" i="2"/>
  <c r="G59" i="4"/>
  <c r="F59" i="4"/>
  <c r="L60" i="4"/>
  <c r="G60" i="4"/>
  <c r="F60" i="4"/>
  <c r="L61" i="4"/>
  <c r="U58" i="4"/>
  <c r="T58" i="4"/>
  <c r="C58" i="2"/>
  <c r="B58" i="2"/>
  <c r="D58" i="2"/>
  <c r="Q57" i="2"/>
  <c r="U57" i="2"/>
  <c r="M58" i="2"/>
  <c r="N58" i="2"/>
  <c r="R57" i="2"/>
  <c r="P57" i="2"/>
  <c r="T57" i="2"/>
  <c r="C59" i="4"/>
  <c r="B59" i="4"/>
  <c r="D59" i="4"/>
  <c r="K61" i="2"/>
  <c r="E60" i="2"/>
  <c r="I209" i="2"/>
  <c r="H210" i="2"/>
  <c r="G59" i="2"/>
  <c r="F59" i="2"/>
  <c r="L60" i="2"/>
  <c r="O57" i="2"/>
  <c r="O58" i="2"/>
  <c r="M58" i="4"/>
  <c r="N58" i="4"/>
  <c r="Q58" i="4"/>
  <c r="G60" i="2"/>
  <c r="F60" i="2"/>
  <c r="L61" i="2"/>
  <c r="K62" i="2"/>
  <c r="E61" i="2"/>
  <c r="C59" i="2"/>
  <c r="B59" i="2"/>
  <c r="D59" i="2"/>
  <c r="I210" i="2"/>
  <c r="H211" i="2"/>
  <c r="U59" i="4"/>
  <c r="T59" i="4"/>
  <c r="G61" i="4"/>
  <c r="F61" i="4"/>
  <c r="L62" i="4"/>
  <c r="O58" i="4"/>
  <c r="R58" i="4"/>
  <c r="M59" i="4"/>
  <c r="N59" i="4"/>
  <c r="R59" i="4"/>
  <c r="Q58" i="2"/>
  <c r="U58" i="2"/>
  <c r="M59" i="2"/>
  <c r="N59" i="2"/>
  <c r="O59" i="2"/>
  <c r="R58" i="2"/>
  <c r="P58" i="2"/>
  <c r="T58" i="2"/>
  <c r="C60" i="4"/>
  <c r="B60" i="4"/>
  <c r="D60" i="4"/>
  <c r="P58" i="4"/>
  <c r="C61" i="4"/>
  <c r="B61" i="4"/>
  <c r="D61" i="4"/>
  <c r="K63" i="2"/>
  <c r="E62" i="2"/>
  <c r="C60" i="2"/>
  <c r="B60" i="2"/>
  <c r="D60" i="2"/>
  <c r="P59" i="4"/>
  <c r="Q59" i="4"/>
  <c r="U60" i="4"/>
  <c r="M61" i="4"/>
  <c r="N61" i="4"/>
  <c r="T60" i="4"/>
  <c r="G62" i="4"/>
  <c r="F62" i="4"/>
  <c r="L63" i="4"/>
  <c r="I211" i="2"/>
  <c r="H212" i="2"/>
  <c r="Q59" i="2"/>
  <c r="U59" i="2"/>
  <c r="M60" i="2"/>
  <c r="N60" i="2"/>
  <c r="O60" i="2"/>
  <c r="R59" i="2"/>
  <c r="P59" i="2"/>
  <c r="T59" i="2"/>
  <c r="G61" i="2"/>
  <c r="F61" i="2"/>
  <c r="L62" i="2"/>
  <c r="O59" i="4"/>
  <c r="M60" i="4"/>
  <c r="N60" i="4"/>
  <c r="R60" i="4"/>
  <c r="G62" i="2"/>
  <c r="F62" i="2"/>
  <c r="L63" i="2"/>
  <c r="I212" i="2"/>
  <c r="H213" i="2"/>
  <c r="G63" i="4"/>
  <c r="F63" i="4"/>
  <c r="L64" i="4"/>
  <c r="Q60" i="2"/>
  <c r="U60" i="2"/>
  <c r="R60" i="2"/>
  <c r="P60" i="2"/>
  <c r="T60" i="2"/>
  <c r="Q61" i="4"/>
  <c r="U61" i="4"/>
  <c r="P61" i="4"/>
  <c r="R61" i="4"/>
  <c r="T61" i="4"/>
  <c r="O60" i="4"/>
  <c r="O61" i="4"/>
  <c r="P60" i="4"/>
  <c r="Q60" i="4"/>
  <c r="C61" i="2"/>
  <c r="B61" i="2"/>
  <c r="D61" i="2"/>
  <c r="C62" i="4"/>
  <c r="B62" i="4"/>
  <c r="D62" i="4"/>
  <c r="K64" i="2"/>
  <c r="E63" i="2"/>
  <c r="U62" i="4"/>
  <c r="T62" i="4"/>
  <c r="U61" i="2"/>
  <c r="T61" i="2"/>
  <c r="G64" i="4"/>
  <c r="F64" i="4"/>
  <c r="L65" i="4"/>
  <c r="C62" i="2"/>
  <c r="B62" i="2"/>
  <c r="D62" i="2"/>
  <c r="M62" i="4"/>
  <c r="N62" i="4"/>
  <c r="R62" i="4"/>
  <c r="M61" i="2"/>
  <c r="N61" i="2"/>
  <c r="O61" i="2"/>
  <c r="K65" i="2"/>
  <c r="E64" i="2"/>
  <c r="C63" i="4"/>
  <c r="B63" i="4"/>
  <c r="D63" i="4"/>
  <c r="I213" i="2"/>
  <c r="H214" i="2"/>
  <c r="G63" i="2"/>
  <c r="F63" i="2"/>
  <c r="L64" i="2"/>
  <c r="C63" i="2"/>
  <c r="B63" i="2"/>
  <c r="D63" i="2"/>
  <c r="I214" i="2"/>
  <c r="H215" i="2"/>
  <c r="G64" i="2"/>
  <c r="F64" i="2"/>
  <c r="L65" i="2"/>
  <c r="K66" i="2"/>
  <c r="E65" i="2"/>
  <c r="C64" i="4"/>
  <c r="B64" i="4"/>
  <c r="D64" i="4"/>
  <c r="O62" i="4"/>
  <c r="R61" i="2"/>
  <c r="Q61" i="2"/>
  <c r="P62" i="4"/>
  <c r="Q62" i="4"/>
  <c r="U63" i="4"/>
  <c r="M64" i="4"/>
  <c r="N64" i="4"/>
  <c r="T63" i="4"/>
  <c r="U62" i="2"/>
  <c r="M63" i="2"/>
  <c r="N63" i="2"/>
  <c r="T62" i="2"/>
  <c r="G65" i="4"/>
  <c r="F65" i="4"/>
  <c r="L66" i="4"/>
  <c r="P61" i="2"/>
  <c r="M62" i="2"/>
  <c r="N62" i="2"/>
  <c r="P62" i="2"/>
  <c r="M63" i="4"/>
  <c r="N63" i="4"/>
  <c r="Q63" i="4"/>
  <c r="C65" i="4"/>
  <c r="B65" i="4"/>
  <c r="D65" i="4"/>
  <c r="Q64" i="4"/>
  <c r="U64" i="4"/>
  <c r="M65" i="4"/>
  <c r="N65" i="4"/>
  <c r="P64" i="4"/>
  <c r="R64" i="4"/>
  <c r="T64" i="4"/>
  <c r="G65" i="2"/>
  <c r="F65" i="2"/>
  <c r="L66" i="2"/>
  <c r="O62" i="2"/>
  <c r="O63" i="2"/>
  <c r="R62" i="2"/>
  <c r="Q62" i="2"/>
  <c r="R63" i="4"/>
  <c r="O63" i="4"/>
  <c r="O64" i="4"/>
  <c r="G66" i="4"/>
  <c r="F66" i="4"/>
  <c r="L67" i="4"/>
  <c r="K67" i="2"/>
  <c r="E66" i="2"/>
  <c r="C64" i="2"/>
  <c r="B64" i="2"/>
  <c r="D64" i="2"/>
  <c r="I215" i="2"/>
  <c r="H216" i="2"/>
  <c r="Q63" i="2"/>
  <c r="U63" i="2"/>
  <c r="M64" i="2"/>
  <c r="N64" i="2"/>
  <c r="R63" i="2"/>
  <c r="P63" i="2"/>
  <c r="T63" i="2"/>
  <c r="P63" i="4"/>
  <c r="I216" i="2"/>
  <c r="H217" i="2"/>
  <c r="Q64" i="2"/>
  <c r="U64" i="2"/>
  <c r="R64" i="2"/>
  <c r="P64" i="2"/>
  <c r="T64" i="2"/>
  <c r="G67" i="4"/>
  <c r="F67" i="4"/>
  <c r="L68" i="4"/>
  <c r="C65" i="2"/>
  <c r="B65" i="2"/>
  <c r="D65" i="2"/>
  <c r="O65" i="4"/>
  <c r="O64" i="2"/>
  <c r="K68" i="2"/>
  <c r="E67" i="2"/>
  <c r="C66" i="4"/>
  <c r="B66" i="4"/>
  <c r="D66" i="4"/>
  <c r="G66" i="2"/>
  <c r="F66" i="2"/>
  <c r="L67" i="2"/>
  <c r="Q65" i="4"/>
  <c r="U65" i="4"/>
  <c r="P65" i="4"/>
  <c r="R65" i="4"/>
  <c r="T65" i="4"/>
  <c r="G67" i="2"/>
  <c r="F67" i="2"/>
  <c r="L68" i="2"/>
  <c r="K69" i="2"/>
  <c r="E68" i="2"/>
  <c r="C67" i="4"/>
  <c r="B67" i="4"/>
  <c r="D67" i="4"/>
  <c r="M66" i="4"/>
  <c r="N66" i="4"/>
  <c r="O66" i="4"/>
  <c r="C66" i="2"/>
  <c r="B66" i="2"/>
  <c r="D66" i="2"/>
  <c r="Q66" i="4"/>
  <c r="U66" i="4"/>
  <c r="M67" i="4"/>
  <c r="N67" i="4"/>
  <c r="P66" i="4"/>
  <c r="R66" i="4"/>
  <c r="T66" i="4"/>
  <c r="U65" i="2"/>
  <c r="M66" i="2"/>
  <c r="N66" i="2"/>
  <c r="T65" i="2"/>
  <c r="G68" i="4"/>
  <c r="F68" i="4"/>
  <c r="L69" i="4"/>
  <c r="I217" i="2"/>
  <c r="H218" i="2"/>
  <c r="M65" i="2"/>
  <c r="N65" i="2"/>
  <c r="P65" i="2"/>
  <c r="I218" i="2"/>
  <c r="H219" i="2"/>
  <c r="G69" i="4"/>
  <c r="F69" i="4"/>
  <c r="L70" i="4"/>
  <c r="C68" i="4"/>
  <c r="B68" i="4"/>
  <c r="D68" i="4"/>
  <c r="Q66" i="2"/>
  <c r="U66" i="2"/>
  <c r="R66" i="2"/>
  <c r="P66" i="2"/>
  <c r="T66" i="2"/>
  <c r="Q67" i="4"/>
  <c r="U67" i="4"/>
  <c r="M68" i="4"/>
  <c r="N68" i="4"/>
  <c r="P67" i="4"/>
  <c r="R67" i="4"/>
  <c r="T67" i="4"/>
  <c r="G68" i="2"/>
  <c r="F68" i="2"/>
  <c r="L69" i="2"/>
  <c r="O65" i="2"/>
  <c r="O66" i="2"/>
  <c r="R65" i="2"/>
  <c r="Q65" i="2"/>
  <c r="O67" i="4"/>
  <c r="O68" i="4"/>
  <c r="K70" i="2"/>
  <c r="E69" i="2"/>
  <c r="C67" i="2"/>
  <c r="B67" i="2"/>
  <c r="D67" i="2"/>
  <c r="K71" i="2"/>
  <c r="E70" i="2"/>
  <c r="G69" i="2"/>
  <c r="F69" i="2"/>
  <c r="L70" i="2"/>
  <c r="Q68" i="4"/>
  <c r="U68" i="4"/>
  <c r="P68" i="4"/>
  <c r="R68" i="4"/>
  <c r="T68" i="4"/>
  <c r="G70" i="4"/>
  <c r="F70" i="4"/>
  <c r="L71" i="4"/>
  <c r="M67" i="2"/>
  <c r="N67" i="2"/>
  <c r="P67" i="2"/>
  <c r="Q67" i="2"/>
  <c r="U67" i="2"/>
  <c r="R67" i="2"/>
  <c r="T67" i="2"/>
  <c r="C68" i="2"/>
  <c r="B68" i="2"/>
  <c r="D68" i="2"/>
  <c r="C69" i="4"/>
  <c r="B69" i="4"/>
  <c r="D69" i="4"/>
  <c r="I219" i="2"/>
  <c r="H220" i="2"/>
  <c r="O67" i="2"/>
  <c r="C70" i="4"/>
  <c r="B70" i="4"/>
  <c r="D70" i="4"/>
  <c r="C69" i="2"/>
  <c r="B69" i="2"/>
  <c r="D69" i="2"/>
  <c r="I220" i="2"/>
  <c r="H221" i="2"/>
  <c r="U69" i="4"/>
  <c r="M70" i="4"/>
  <c r="N70" i="4"/>
  <c r="T69" i="4"/>
  <c r="U68" i="2"/>
  <c r="M69" i="2"/>
  <c r="N69" i="2"/>
  <c r="T68" i="2"/>
  <c r="G71" i="4"/>
  <c r="F71" i="4"/>
  <c r="L72" i="4"/>
  <c r="G70" i="2"/>
  <c r="F70" i="2"/>
  <c r="L71" i="2"/>
  <c r="K72" i="2"/>
  <c r="E71" i="2"/>
  <c r="M68" i="2"/>
  <c r="N68" i="2"/>
  <c r="P68" i="2"/>
  <c r="M69" i="4"/>
  <c r="N69" i="4"/>
  <c r="O69" i="4"/>
  <c r="O70" i="4"/>
  <c r="G71" i="2"/>
  <c r="F71" i="2"/>
  <c r="L72" i="2"/>
  <c r="C71" i="4"/>
  <c r="B71" i="4"/>
  <c r="D71" i="4"/>
  <c r="I221" i="2"/>
  <c r="H222" i="2"/>
  <c r="R68" i="2"/>
  <c r="Q68" i="2"/>
  <c r="R69" i="4"/>
  <c r="K73" i="2"/>
  <c r="E72" i="2"/>
  <c r="C70" i="2"/>
  <c r="B70" i="2"/>
  <c r="D70" i="2"/>
  <c r="G72" i="4"/>
  <c r="F72" i="4"/>
  <c r="L73" i="4"/>
  <c r="Q69" i="2"/>
  <c r="U69" i="2"/>
  <c r="M70" i="2"/>
  <c r="N70" i="2"/>
  <c r="R69" i="2"/>
  <c r="P69" i="2"/>
  <c r="T69" i="2"/>
  <c r="Q70" i="4"/>
  <c r="U70" i="4"/>
  <c r="M71" i="4"/>
  <c r="N71" i="4"/>
  <c r="O71" i="4"/>
  <c r="P70" i="4"/>
  <c r="R70" i="4"/>
  <c r="T70" i="4"/>
  <c r="O68" i="2"/>
  <c r="O69" i="2"/>
  <c r="O70" i="2"/>
  <c r="P69" i="4"/>
  <c r="Q69" i="4"/>
  <c r="C72" i="4"/>
  <c r="B72" i="4"/>
  <c r="D72" i="4"/>
  <c r="Q70" i="2"/>
  <c r="U70" i="2"/>
  <c r="R70" i="2"/>
  <c r="P70" i="2"/>
  <c r="T70" i="2"/>
  <c r="I222" i="2"/>
  <c r="H223" i="2"/>
  <c r="Q71" i="4"/>
  <c r="U71" i="4"/>
  <c r="M72" i="4"/>
  <c r="N72" i="4"/>
  <c r="O72" i="4"/>
  <c r="P71" i="4"/>
  <c r="R71" i="4"/>
  <c r="T71" i="4"/>
  <c r="G72" i="2"/>
  <c r="F72" i="2"/>
  <c r="L73" i="2"/>
  <c r="G73" i="4"/>
  <c r="F73" i="4"/>
  <c r="L74" i="4"/>
  <c r="K74" i="2"/>
  <c r="E73" i="2"/>
  <c r="C71" i="2"/>
  <c r="B71" i="2"/>
  <c r="D71" i="2"/>
  <c r="K75" i="2"/>
  <c r="E74" i="2"/>
  <c r="C73" i="4"/>
  <c r="B73" i="4"/>
  <c r="D73" i="4"/>
  <c r="G73" i="2"/>
  <c r="F73" i="2"/>
  <c r="L74" i="2"/>
  <c r="Q72" i="4"/>
  <c r="U72" i="4"/>
  <c r="M73" i="4"/>
  <c r="N73" i="4"/>
  <c r="O73" i="4"/>
  <c r="P72" i="4"/>
  <c r="R72" i="4"/>
  <c r="T72" i="4"/>
  <c r="M71" i="2"/>
  <c r="N71" i="2"/>
  <c r="O71" i="2"/>
  <c r="U71" i="2"/>
  <c r="B72" i="2"/>
  <c r="D72" i="2"/>
  <c r="M72" i="2"/>
  <c r="N72" i="2"/>
  <c r="P71" i="2"/>
  <c r="T71" i="2"/>
  <c r="G74" i="4"/>
  <c r="F74" i="4"/>
  <c r="L75" i="4"/>
  <c r="C72" i="2"/>
  <c r="I223" i="2"/>
  <c r="H224" i="2"/>
  <c r="G74" i="2"/>
  <c r="L75" i="2"/>
  <c r="F74" i="2"/>
  <c r="K76" i="2"/>
  <c r="E75" i="2"/>
  <c r="O72" i="2"/>
  <c r="C74" i="4"/>
  <c r="B74" i="4"/>
  <c r="D74" i="4"/>
  <c r="I224" i="2"/>
  <c r="H225" i="2"/>
  <c r="Q72" i="2"/>
  <c r="U72" i="2"/>
  <c r="R72" i="2"/>
  <c r="P72" i="2"/>
  <c r="T72" i="2"/>
  <c r="G75" i="4"/>
  <c r="F75" i="4"/>
  <c r="L76" i="4"/>
  <c r="C73" i="2"/>
  <c r="B73" i="2"/>
  <c r="D73" i="2"/>
  <c r="Q73" i="4"/>
  <c r="U73" i="4"/>
  <c r="M74" i="4"/>
  <c r="N74" i="4"/>
  <c r="O74" i="4"/>
  <c r="P73" i="4"/>
  <c r="R73" i="4"/>
  <c r="T73" i="4"/>
  <c r="R71" i="2"/>
  <c r="Q71" i="2"/>
  <c r="U73" i="2"/>
  <c r="T73" i="2"/>
  <c r="G76" i="4"/>
  <c r="F76" i="4"/>
  <c r="L77" i="4"/>
  <c r="C74" i="2"/>
  <c r="B74" i="2"/>
  <c r="D74" i="2"/>
  <c r="C75" i="4"/>
  <c r="B75" i="4"/>
  <c r="D75" i="4"/>
  <c r="I225" i="2"/>
  <c r="H226" i="2"/>
  <c r="Q74" i="4"/>
  <c r="U74" i="4"/>
  <c r="M75" i="4"/>
  <c r="N75" i="4"/>
  <c r="O75" i="4"/>
  <c r="P74" i="4"/>
  <c r="R74" i="4"/>
  <c r="T74" i="4"/>
  <c r="K77" i="2"/>
  <c r="E76" i="2"/>
  <c r="G75" i="2"/>
  <c r="L76" i="2"/>
  <c r="F75" i="2"/>
  <c r="M73" i="2"/>
  <c r="N73" i="2"/>
  <c r="Q73" i="2"/>
  <c r="O73" i="2"/>
  <c r="U74" i="2"/>
  <c r="T74" i="2"/>
  <c r="G77" i="4"/>
  <c r="F77" i="4"/>
  <c r="L78" i="4"/>
  <c r="M74" i="2"/>
  <c r="N74" i="2"/>
  <c r="Q74" i="2"/>
  <c r="G76" i="2"/>
  <c r="L77" i="2"/>
  <c r="F76" i="2"/>
  <c r="C75" i="2"/>
  <c r="B75" i="2"/>
  <c r="D75" i="2"/>
  <c r="K78" i="2"/>
  <c r="E77" i="2"/>
  <c r="I226" i="2"/>
  <c r="H227" i="2"/>
  <c r="Q75" i="4"/>
  <c r="U75" i="4"/>
  <c r="P75" i="4"/>
  <c r="R75" i="4"/>
  <c r="T75" i="4"/>
  <c r="C76" i="4"/>
  <c r="B76" i="4"/>
  <c r="D76" i="4"/>
  <c r="O74" i="2"/>
  <c r="R73" i="2"/>
  <c r="P73" i="2"/>
  <c r="I227" i="2"/>
  <c r="H228" i="2"/>
  <c r="U75" i="2"/>
  <c r="T75" i="2"/>
  <c r="C76" i="2"/>
  <c r="B76" i="2"/>
  <c r="D76" i="2"/>
  <c r="C77" i="4"/>
  <c r="B77" i="4"/>
  <c r="D77" i="4"/>
  <c r="M76" i="4"/>
  <c r="N76" i="4"/>
  <c r="O76" i="4"/>
  <c r="M75" i="2"/>
  <c r="N75" i="2"/>
  <c r="Q75" i="2"/>
  <c r="U76" i="4"/>
  <c r="M77" i="4"/>
  <c r="N77" i="4"/>
  <c r="P76" i="4"/>
  <c r="R76" i="4"/>
  <c r="T76" i="4"/>
  <c r="K79" i="2"/>
  <c r="E78" i="2"/>
  <c r="G77" i="2"/>
  <c r="L78" i="2"/>
  <c r="F77" i="2"/>
  <c r="G78" i="4"/>
  <c r="F78" i="4"/>
  <c r="L79" i="4"/>
  <c r="O75" i="2"/>
  <c r="R74" i="2"/>
  <c r="P74" i="2"/>
  <c r="I228" i="2"/>
  <c r="H229" i="2"/>
  <c r="O77" i="4"/>
  <c r="M76" i="2"/>
  <c r="N76" i="2"/>
  <c r="G79" i="4"/>
  <c r="F79" i="4"/>
  <c r="L80" i="4"/>
  <c r="G78" i="2"/>
  <c r="L79" i="2"/>
  <c r="F78" i="2"/>
  <c r="C78" i="4"/>
  <c r="B78" i="4"/>
  <c r="D78" i="4"/>
  <c r="C77" i="2"/>
  <c r="B77" i="2"/>
  <c r="D77" i="2"/>
  <c r="K80" i="2"/>
  <c r="E79" i="2"/>
  <c r="Q77" i="4"/>
  <c r="U77" i="4"/>
  <c r="M78" i="4"/>
  <c r="N78" i="4"/>
  <c r="P77" i="4"/>
  <c r="R77" i="4"/>
  <c r="T77" i="4"/>
  <c r="Q76" i="2"/>
  <c r="U76" i="2"/>
  <c r="M77" i="2"/>
  <c r="N77" i="2"/>
  <c r="P76" i="2"/>
  <c r="T76" i="2"/>
  <c r="R76" i="2"/>
  <c r="O76" i="2"/>
  <c r="O77" i="2"/>
  <c r="Q76" i="4"/>
  <c r="R75" i="2"/>
  <c r="P75" i="2"/>
  <c r="K81" i="2"/>
  <c r="E80" i="2"/>
  <c r="G79" i="2"/>
  <c r="L80" i="2"/>
  <c r="F79" i="2"/>
  <c r="G80" i="4"/>
  <c r="F80" i="4"/>
  <c r="L81" i="4"/>
  <c r="O78" i="4"/>
  <c r="Q77" i="2"/>
  <c r="U77" i="2"/>
  <c r="P77" i="2"/>
  <c r="T77" i="2"/>
  <c r="R77" i="2"/>
  <c r="Q78" i="4"/>
  <c r="U78" i="4"/>
  <c r="P78" i="4"/>
  <c r="R78" i="4"/>
  <c r="T78" i="4"/>
  <c r="C78" i="2"/>
  <c r="B78" i="2"/>
  <c r="D78" i="2"/>
  <c r="C79" i="4"/>
  <c r="B79" i="4"/>
  <c r="D79" i="4"/>
  <c r="I229" i="2"/>
  <c r="H230" i="2"/>
  <c r="C80" i="4"/>
  <c r="B80" i="4"/>
  <c r="D80" i="4"/>
  <c r="C79" i="2"/>
  <c r="B79" i="2"/>
  <c r="D79" i="2"/>
  <c r="K82" i="2"/>
  <c r="E81" i="2"/>
  <c r="M79" i="4"/>
  <c r="N79" i="4"/>
  <c r="M78" i="2"/>
  <c r="N78" i="2"/>
  <c r="O78" i="2"/>
  <c r="I230" i="2"/>
  <c r="H231" i="2"/>
  <c r="Q79" i="4"/>
  <c r="U79" i="4"/>
  <c r="M80" i="4"/>
  <c r="N80" i="4"/>
  <c r="P79" i="4"/>
  <c r="R79" i="4"/>
  <c r="T79" i="4"/>
  <c r="Q78" i="2"/>
  <c r="U78" i="2"/>
  <c r="M79" i="2"/>
  <c r="N79" i="2"/>
  <c r="P78" i="2"/>
  <c r="T78" i="2"/>
  <c r="R78" i="2"/>
  <c r="G81" i="4"/>
  <c r="F81" i="4"/>
  <c r="L82" i="4"/>
  <c r="G80" i="2"/>
  <c r="L81" i="2"/>
  <c r="F80" i="2"/>
  <c r="O79" i="4"/>
  <c r="O80" i="4"/>
  <c r="C80" i="2"/>
  <c r="B80" i="2"/>
  <c r="D80" i="2"/>
  <c r="C81" i="4"/>
  <c r="B81" i="4"/>
  <c r="D81" i="4"/>
  <c r="G81" i="2"/>
  <c r="L82" i="2"/>
  <c r="F81" i="2"/>
  <c r="G82" i="4"/>
  <c r="F82" i="4"/>
  <c r="L83" i="4"/>
  <c r="I231" i="2"/>
  <c r="H232" i="2"/>
  <c r="K83" i="2"/>
  <c r="E82" i="2"/>
  <c r="O79" i="2"/>
  <c r="Q79" i="2"/>
  <c r="U79" i="2"/>
  <c r="M80" i="2"/>
  <c r="N80" i="2"/>
  <c r="P79" i="2"/>
  <c r="T79" i="2"/>
  <c r="R79" i="2"/>
  <c r="Q80" i="4"/>
  <c r="U80" i="4"/>
  <c r="M81" i="4"/>
  <c r="N81" i="4"/>
  <c r="O81" i="4"/>
  <c r="P80" i="4"/>
  <c r="R80" i="4"/>
  <c r="T80" i="4"/>
  <c r="I232" i="2"/>
  <c r="H233" i="2"/>
  <c r="G83" i="4"/>
  <c r="F83" i="4"/>
  <c r="L84" i="4"/>
  <c r="G82" i="2"/>
  <c r="L83" i="2"/>
  <c r="F82" i="2"/>
  <c r="Q81" i="4"/>
  <c r="U81" i="4"/>
  <c r="P81" i="4"/>
  <c r="R81" i="4"/>
  <c r="T81" i="4"/>
  <c r="Q80" i="2"/>
  <c r="U80" i="2"/>
  <c r="P80" i="2"/>
  <c r="T80" i="2"/>
  <c r="R80" i="2"/>
  <c r="O80" i="2"/>
  <c r="K84" i="2"/>
  <c r="E83" i="2"/>
  <c r="C82" i="4"/>
  <c r="B82" i="4"/>
  <c r="D82" i="4"/>
  <c r="C81" i="2"/>
  <c r="B81" i="2"/>
  <c r="D81" i="2"/>
  <c r="U82" i="4"/>
  <c r="T82" i="4"/>
  <c r="C82" i="2"/>
  <c r="B82" i="2"/>
  <c r="D82" i="2"/>
  <c r="C83" i="4"/>
  <c r="B83" i="4"/>
  <c r="D83" i="4"/>
  <c r="I233" i="2"/>
  <c r="H234" i="2"/>
  <c r="M82" i="4"/>
  <c r="N82" i="4"/>
  <c r="O82" i="4"/>
  <c r="U81" i="2"/>
  <c r="M82" i="2"/>
  <c r="N82" i="2"/>
  <c r="T81" i="2"/>
  <c r="K85" i="2"/>
  <c r="E84" i="2"/>
  <c r="G83" i="2"/>
  <c r="L84" i="2"/>
  <c r="F83" i="2"/>
  <c r="G84" i="4"/>
  <c r="F84" i="4"/>
  <c r="L85" i="4"/>
  <c r="M81" i="2"/>
  <c r="N81" i="2"/>
  <c r="O81" i="2"/>
  <c r="O82" i="2"/>
  <c r="C84" i="4"/>
  <c r="B84" i="4"/>
  <c r="D84" i="4"/>
  <c r="C83" i="2"/>
  <c r="B83" i="2"/>
  <c r="D83" i="2"/>
  <c r="K86" i="2"/>
  <c r="E85" i="2"/>
  <c r="R81" i="2"/>
  <c r="P81" i="2"/>
  <c r="Q81" i="2"/>
  <c r="M83" i="4"/>
  <c r="N83" i="4"/>
  <c r="O83" i="4"/>
  <c r="R82" i="4"/>
  <c r="G85" i="4"/>
  <c r="F85" i="4"/>
  <c r="L86" i="4"/>
  <c r="G84" i="2"/>
  <c r="L85" i="2"/>
  <c r="F84" i="2"/>
  <c r="I234" i="2"/>
  <c r="H235" i="2"/>
  <c r="Q83" i="4"/>
  <c r="U83" i="4"/>
  <c r="M84" i="4"/>
  <c r="N84" i="4"/>
  <c r="P83" i="4"/>
  <c r="R83" i="4"/>
  <c r="T83" i="4"/>
  <c r="Q82" i="2"/>
  <c r="U82" i="2"/>
  <c r="M83" i="2"/>
  <c r="N83" i="2"/>
  <c r="O83" i="2"/>
  <c r="P82" i="2"/>
  <c r="T82" i="2"/>
  <c r="R82" i="2"/>
  <c r="P82" i="4"/>
  <c r="Q82" i="4"/>
  <c r="G85" i="2"/>
  <c r="L86" i="2"/>
  <c r="F85" i="2"/>
  <c r="G86" i="4"/>
  <c r="F86" i="4"/>
  <c r="L87" i="4"/>
  <c r="Q83" i="2"/>
  <c r="U83" i="2"/>
  <c r="P83" i="2"/>
  <c r="T83" i="2"/>
  <c r="R83" i="2"/>
  <c r="Q84" i="4"/>
  <c r="U84" i="4"/>
  <c r="P84" i="4"/>
  <c r="R84" i="4"/>
  <c r="T84" i="4"/>
  <c r="O84" i="4"/>
  <c r="I235" i="2"/>
  <c r="H236" i="2"/>
  <c r="C84" i="2"/>
  <c r="B84" i="2"/>
  <c r="D84" i="2"/>
  <c r="C85" i="4"/>
  <c r="B85" i="4"/>
  <c r="D85" i="4"/>
  <c r="K87" i="2"/>
  <c r="E86" i="2"/>
  <c r="U85" i="4"/>
  <c r="T85" i="4"/>
  <c r="U84" i="2"/>
  <c r="T84" i="2"/>
  <c r="I236" i="2"/>
  <c r="H237" i="2"/>
  <c r="G87" i="4"/>
  <c r="F87" i="4"/>
  <c r="L88" i="4"/>
  <c r="G86" i="2"/>
  <c r="L87" i="2"/>
  <c r="F86" i="2"/>
  <c r="M84" i="2"/>
  <c r="N84" i="2"/>
  <c r="O84" i="2"/>
  <c r="K88" i="2"/>
  <c r="E87" i="2"/>
  <c r="C86" i="4"/>
  <c r="B86" i="4"/>
  <c r="D86" i="4"/>
  <c r="C85" i="2"/>
  <c r="B85" i="2"/>
  <c r="D85" i="2"/>
  <c r="M85" i="4"/>
  <c r="N85" i="4"/>
  <c r="R85" i="4"/>
  <c r="U85" i="2"/>
  <c r="T85" i="2"/>
  <c r="U86" i="4"/>
  <c r="T86" i="4"/>
  <c r="C86" i="2"/>
  <c r="B86" i="2"/>
  <c r="D86" i="2"/>
  <c r="C87" i="4"/>
  <c r="B87" i="4"/>
  <c r="D87" i="4"/>
  <c r="I237" i="2"/>
  <c r="H238" i="2"/>
  <c r="M85" i="2"/>
  <c r="N85" i="2"/>
  <c r="O85" i="2"/>
  <c r="P85" i="4"/>
  <c r="Q85" i="4"/>
  <c r="K89" i="2"/>
  <c r="E88" i="2"/>
  <c r="G87" i="2"/>
  <c r="L88" i="2"/>
  <c r="F87" i="2"/>
  <c r="G88" i="4"/>
  <c r="F88" i="4"/>
  <c r="L89" i="4"/>
  <c r="O85" i="4"/>
  <c r="R84" i="2"/>
  <c r="P84" i="2"/>
  <c r="Q84" i="2"/>
  <c r="M86" i="4"/>
  <c r="N86" i="4"/>
  <c r="Q86" i="4"/>
  <c r="I238" i="2"/>
  <c r="H239" i="2"/>
  <c r="U87" i="4"/>
  <c r="T87" i="4"/>
  <c r="U86" i="2"/>
  <c r="T86" i="2"/>
  <c r="R86" i="4"/>
  <c r="M87" i="4"/>
  <c r="N87" i="4"/>
  <c r="Q87" i="4"/>
  <c r="R85" i="2"/>
  <c r="P85" i="2"/>
  <c r="Q85" i="2"/>
  <c r="G89" i="4"/>
  <c r="F89" i="4"/>
  <c r="L90" i="4"/>
  <c r="G88" i="2"/>
  <c r="L89" i="2"/>
  <c r="F88" i="2"/>
  <c r="C88" i="4"/>
  <c r="B88" i="4"/>
  <c r="D88" i="4"/>
  <c r="C87" i="2"/>
  <c r="B87" i="2"/>
  <c r="D87" i="2"/>
  <c r="K90" i="2"/>
  <c r="E89" i="2"/>
  <c r="O86" i="4"/>
  <c r="O87" i="4"/>
  <c r="P86" i="4"/>
  <c r="M86" i="2"/>
  <c r="N86" i="2"/>
  <c r="O86" i="2"/>
  <c r="U87" i="2"/>
  <c r="T87" i="2"/>
  <c r="U88" i="4"/>
  <c r="T88" i="4"/>
  <c r="C88" i="2"/>
  <c r="B88" i="2"/>
  <c r="D88" i="2"/>
  <c r="C89" i="4"/>
  <c r="B89" i="4"/>
  <c r="D89" i="4"/>
  <c r="I239" i="2"/>
  <c r="H240" i="2"/>
  <c r="R86" i="2"/>
  <c r="P86" i="2"/>
  <c r="Q86" i="2"/>
  <c r="R87" i="4"/>
  <c r="M88" i="4"/>
  <c r="N88" i="4"/>
  <c r="Q88" i="4"/>
  <c r="K91" i="2"/>
  <c r="E90" i="2"/>
  <c r="G89" i="2"/>
  <c r="L90" i="2"/>
  <c r="F89" i="2"/>
  <c r="G90" i="4"/>
  <c r="F90" i="4"/>
  <c r="L91" i="4"/>
  <c r="O88" i="4"/>
  <c r="M87" i="2"/>
  <c r="N87" i="2"/>
  <c r="Q87" i="2"/>
  <c r="P87" i="4"/>
  <c r="C90" i="4"/>
  <c r="B90" i="4"/>
  <c r="D90" i="4"/>
  <c r="C89" i="2"/>
  <c r="B89" i="2"/>
  <c r="D89" i="2"/>
  <c r="K92" i="2"/>
  <c r="E91" i="2"/>
  <c r="R88" i="4"/>
  <c r="M89" i="4"/>
  <c r="N89" i="4"/>
  <c r="O89" i="4"/>
  <c r="M90" i="4"/>
  <c r="N90" i="4"/>
  <c r="O90" i="4"/>
  <c r="M88" i="2"/>
  <c r="N88" i="2"/>
  <c r="O87" i="2"/>
  <c r="G91" i="4"/>
  <c r="F91" i="4"/>
  <c r="L92" i="4"/>
  <c r="G90" i="2"/>
  <c r="L91" i="2"/>
  <c r="F90" i="2"/>
  <c r="I240" i="2"/>
  <c r="H241" i="2"/>
  <c r="Q89" i="4"/>
  <c r="U89" i="4"/>
  <c r="P89" i="4"/>
  <c r="R89" i="4"/>
  <c r="T89" i="4"/>
  <c r="Q88" i="2"/>
  <c r="U88" i="2"/>
  <c r="M89" i="2"/>
  <c r="N89" i="2"/>
  <c r="P88" i="2"/>
  <c r="T88" i="2"/>
  <c r="R88" i="2"/>
  <c r="P88" i="4"/>
  <c r="R87" i="2"/>
  <c r="P87" i="2"/>
  <c r="I241" i="2"/>
  <c r="H242" i="2"/>
  <c r="C90" i="2"/>
  <c r="B90" i="2"/>
  <c r="D90" i="2"/>
  <c r="C91" i="4"/>
  <c r="B91" i="4"/>
  <c r="D91" i="4"/>
  <c r="K93" i="2"/>
  <c r="E92" i="2"/>
  <c r="O88" i="2"/>
  <c r="O89" i="2"/>
  <c r="G91" i="2"/>
  <c r="L92" i="2"/>
  <c r="F91" i="2"/>
  <c r="G92" i="4"/>
  <c r="F92" i="4"/>
  <c r="L93" i="4"/>
  <c r="Q89" i="2"/>
  <c r="U89" i="2"/>
  <c r="M90" i="2"/>
  <c r="N90" i="2"/>
  <c r="P89" i="2"/>
  <c r="T89" i="2"/>
  <c r="R89" i="2"/>
  <c r="Q90" i="4"/>
  <c r="U90" i="4"/>
  <c r="M91" i="4"/>
  <c r="N91" i="4"/>
  <c r="O91" i="4"/>
  <c r="P90" i="4"/>
  <c r="R90" i="4"/>
  <c r="T90" i="4"/>
  <c r="G93" i="4"/>
  <c r="F93" i="4"/>
  <c r="L94" i="4"/>
  <c r="G92" i="2"/>
  <c r="L93" i="2"/>
  <c r="F92" i="2"/>
  <c r="K94" i="2"/>
  <c r="E93" i="2"/>
  <c r="O90" i="2"/>
  <c r="C92" i="4"/>
  <c r="B92" i="4"/>
  <c r="D92" i="4"/>
  <c r="C91" i="2"/>
  <c r="B91" i="2"/>
  <c r="D91" i="2"/>
  <c r="Q91" i="4"/>
  <c r="U91" i="4"/>
  <c r="M92" i="4"/>
  <c r="N92" i="4"/>
  <c r="O92" i="4"/>
  <c r="P91" i="4"/>
  <c r="R91" i="4"/>
  <c r="T91" i="4"/>
  <c r="Q90" i="2"/>
  <c r="U90" i="2"/>
  <c r="M91" i="2"/>
  <c r="N91" i="2"/>
  <c r="P90" i="2"/>
  <c r="T90" i="2"/>
  <c r="R90" i="2"/>
  <c r="I242" i="2"/>
  <c r="H243" i="2"/>
  <c r="Q91" i="2"/>
  <c r="U91" i="2"/>
  <c r="P91" i="2"/>
  <c r="T91" i="2"/>
  <c r="R91" i="2"/>
  <c r="Q92" i="4"/>
  <c r="U92" i="4"/>
  <c r="P92" i="4"/>
  <c r="R92" i="4"/>
  <c r="T92" i="4"/>
  <c r="C92" i="2"/>
  <c r="B92" i="2"/>
  <c r="D92" i="2"/>
  <c r="C93" i="4"/>
  <c r="B93" i="4"/>
  <c r="D93" i="4"/>
  <c r="I243" i="2"/>
  <c r="H244" i="2"/>
  <c r="K95" i="2"/>
  <c r="E94" i="2"/>
  <c r="G93" i="2"/>
  <c r="L94" i="2"/>
  <c r="F93" i="2"/>
  <c r="G94" i="4"/>
  <c r="F94" i="4"/>
  <c r="L95" i="4"/>
  <c r="O91" i="2"/>
  <c r="C94" i="4"/>
  <c r="B94" i="4"/>
  <c r="D94" i="4"/>
  <c r="M93" i="4"/>
  <c r="N93" i="4"/>
  <c r="O93" i="4"/>
  <c r="M92" i="2"/>
  <c r="N92" i="2"/>
  <c r="C93" i="2"/>
  <c r="B93" i="2"/>
  <c r="D93" i="2"/>
  <c r="K96" i="2"/>
  <c r="E95" i="2"/>
  <c r="G95" i="4"/>
  <c r="F95" i="4"/>
  <c r="L96" i="4"/>
  <c r="G94" i="2"/>
  <c r="L95" i="2"/>
  <c r="F94" i="2"/>
  <c r="I244" i="2"/>
  <c r="H245" i="2"/>
  <c r="Q93" i="4"/>
  <c r="U93" i="4"/>
  <c r="M94" i="4"/>
  <c r="N94" i="4"/>
  <c r="P93" i="4"/>
  <c r="R93" i="4"/>
  <c r="T93" i="4"/>
  <c r="Q92" i="2"/>
  <c r="U92" i="2"/>
  <c r="M93" i="2"/>
  <c r="N93" i="2"/>
  <c r="P92" i="2"/>
  <c r="T92" i="2"/>
  <c r="R92" i="2"/>
  <c r="O92" i="2"/>
  <c r="G95" i="2"/>
  <c r="L96" i="2"/>
  <c r="F95" i="2"/>
  <c r="G96" i="4"/>
  <c r="F96" i="4"/>
  <c r="L97" i="4"/>
  <c r="K97" i="2"/>
  <c r="E96" i="2"/>
  <c r="O93" i="2"/>
  <c r="I245" i="2"/>
  <c r="H246" i="2"/>
  <c r="C94" i="2"/>
  <c r="B94" i="2"/>
  <c r="D94" i="2"/>
  <c r="C95" i="4"/>
  <c r="B95" i="4"/>
  <c r="D95" i="4"/>
  <c r="Q93" i="2"/>
  <c r="U93" i="2"/>
  <c r="M94" i="2"/>
  <c r="N94" i="2"/>
  <c r="P93" i="2"/>
  <c r="T93" i="2"/>
  <c r="R93" i="2"/>
  <c r="Q94" i="4"/>
  <c r="U94" i="4"/>
  <c r="M95" i="4"/>
  <c r="N95" i="4"/>
  <c r="P94" i="4"/>
  <c r="R94" i="4"/>
  <c r="T94" i="4"/>
  <c r="O94" i="4"/>
  <c r="O95" i="4"/>
  <c r="Q95" i="4"/>
  <c r="U95" i="4"/>
  <c r="P95" i="4"/>
  <c r="R95" i="4"/>
  <c r="T95" i="4"/>
  <c r="Q94" i="2"/>
  <c r="U94" i="2"/>
  <c r="P94" i="2"/>
  <c r="T94" i="2"/>
  <c r="R94" i="2"/>
  <c r="I246" i="2"/>
  <c r="H247" i="2"/>
  <c r="G97" i="4"/>
  <c r="F97" i="4"/>
  <c r="L98" i="4"/>
  <c r="G96" i="2"/>
  <c r="L97" i="2"/>
  <c r="F96" i="2"/>
  <c r="K98" i="2"/>
  <c r="E97" i="2"/>
  <c r="C96" i="4"/>
  <c r="B96" i="4"/>
  <c r="D96" i="4"/>
  <c r="C95" i="2"/>
  <c r="B95" i="2"/>
  <c r="D95" i="2"/>
  <c r="O94" i="2"/>
  <c r="U95" i="2"/>
  <c r="T95" i="2"/>
  <c r="U96" i="4"/>
  <c r="T96" i="4"/>
  <c r="G97" i="2"/>
  <c r="L98" i="2"/>
  <c r="F97" i="2"/>
  <c r="K99" i="2"/>
  <c r="E98" i="2"/>
  <c r="C96" i="2"/>
  <c r="B96" i="2"/>
  <c r="D96" i="2"/>
  <c r="C97" i="4"/>
  <c r="B97" i="4"/>
  <c r="D97" i="4"/>
  <c r="I247" i="2"/>
  <c r="H248" i="2"/>
  <c r="G98" i="4"/>
  <c r="F98" i="4"/>
  <c r="L99" i="4"/>
  <c r="M95" i="2"/>
  <c r="N95" i="2"/>
  <c r="O95" i="2"/>
  <c r="M96" i="4"/>
  <c r="N96" i="4"/>
  <c r="O96" i="4"/>
  <c r="C98" i="4"/>
  <c r="B98" i="4"/>
  <c r="D98" i="4"/>
  <c r="I248" i="2"/>
  <c r="H249" i="2"/>
  <c r="U97" i="4"/>
  <c r="M98" i="4"/>
  <c r="N98" i="4"/>
  <c r="T97" i="4"/>
  <c r="U96" i="2"/>
  <c r="T96" i="2"/>
  <c r="C97" i="2"/>
  <c r="B97" i="2"/>
  <c r="D97" i="2"/>
  <c r="R96" i="4"/>
  <c r="M97" i="4"/>
  <c r="N97" i="4"/>
  <c r="Q97" i="4"/>
  <c r="R95" i="2"/>
  <c r="P95" i="2"/>
  <c r="Q95" i="2"/>
  <c r="G99" i="4"/>
  <c r="F99" i="4"/>
  <c r="L100" i="4"/>
  <c r="K100" i="2"/>
  <c r="E99" i="2"/>
  <c r="G98" i="2"/>
  <c r="L99" i="2"/>
  <c r="F98" i="2"/>
  <c r="O97" i="4"/>
  <c r="O98" i="4"/>
  <c r="P96" i="4"/>
  <c r="Q96" i="4"/>
  <c r="M96" i="2"/>
  <c r="N96" i="2"/>
  <c r="O96" i="2"/>
  <c r="G100" i="4"/>
  <c r="F100" i="4"/>
  <c r="L101" i="4"/>
  <c r="C98" i="2"/>
  <c r="B98" i="2"/>
  <c r="D98" i="2"/>
  <c r="K101" i="2"/>
  <c r="E100" i="2"/>
  <c r="C99" i="4"/>
  <c r="B99" i="4"/>
  <c r="D99" i="4"/>
  <c r="U97" i="2"/>
  <c r="M98" i="2"/>
  <c r="N98" i="2"/>
  <c r="T97" i="2"/>
  <c r="I249" i="2"/>
  <c r="H250" i="2"/>
  <c r="Q98" i="4"/>
  <c r="U98" i="4"/>
  <c r="M99" i="4"/>
  <c r="N99" i="4"/>
  <c r="P98" i="4"/>
  <c r="R98" i="4"/>
  <c r="T98" i="4"/>
  <c r="R96" i="2"/>
  <c r="P96" i="2"/>
  <c r="Q96" i="2"/>
  <c r="R97" i="4"/>
  <c r="G99" i="2"/>
  <c r="L100" i="2"/>
  <c r="F99" i="2"/>
  <c r="O99" i="4"/>
  <c r="M97" i="2"/>
  <c r="N97" i="2"/>
  <c r="O97" i="2"/>
  <c r="O98" i="2"/>
  <c r="P97" i="4"/>
  <c r="C99" i="2"/>
  <c r="B99" i="2"/>
  <c r="D99" i="2"/>
  <c r="K102" i="2"/>
  <c r="E101" i="2"/>
  <c r="C100" i="4"/>
  <c r="B100" i="4"/>
  <c r="D100" i="4"/>
  <c r="R97" i="2"/>
  <c r="P97" i="2"/>
  <c r="Q97" i="2"/>
  <c r="G100" i="2"/>
  <c r="L101" i="2"/>
  <c r="F100" i="2"/>
  <c r="I250" i="2"/>
  <c r="H251" i="2"/>
  <c r="Q99" i="4"/>
  <c r="U99" i="4"/>
  <c r="M100" i="4"/>
  <c r="N100" i="4"/>
  <c r="P99" i="4"/>
  <c r="R99" i="4"/>
  <c r="T99" i="4"/>
  <c r="Q98" i="2"/>
  <c r="U98" i="2"/>
  <c r="M99" i="2"/>
  <c r="N99" i="2"/>
  <c r="O99" i="2"/>
  <c r="P98" i="2"/>
  <c r="T98" i="2"/>
  <c r="R98" i="2"/>
  <c r="G101" i="4"/>
  <c r="F101" i="4"/>
  <c r="L102" i="4"/>
  <c r="O100" i="4"/>
  <c r="C101" i="4"/>
  <c r="B101" i="4"/>
  <c r="D101" i="4"/>
  <c r="G101" i="2"/>
  <c r="L102" i="2"/>
  <c r="F101" i="2"/>
  <c r="Q100" i="4"/>
  <c r="U100" i="4"/>
  <c r="M101" i="4"/>
  <c r="N101" i="4"/>
  <c r="P100" i="4"/>
  <c r="R100" i="4"/>
  <c r="T100" i="4"/>
  <c r="Q99" i="2"/>
  <c r="U99" i="2"/>
  <c r="P99" i="2"/>
  <c r="T99" i="2"/>
  <c r="R99" i="2"/>
  <c r="O101" i="4"/>
  <c r="G102" i="4"/>
  <c r="F102" i="4"/>
  <c r="L103" i="4"/>
  <c r="I251" i="2"/>
  <c r="H252" i="2"/>
  <c r="C100" i="2"/>
  <c r="B100" i="2"/>
  <c r="D100" i="2"/>
  <c r="K103" i="2"/>
  <c r="E102" i="2"/>
  <c r="U100" i="2"/>
  <c r="T100" i="2"/>
  <c r="K104" i="2"/>
  <c r="E103" i="2"/>
  <c r="C102" i="4"/>
  <c r="B102" i="4"/>
  <c r="D102" i="4"/>
  <c r="G102" i="2"/>
  <c r="L103" i="2"/>
  <c r="F102" i="2"/>
  <c r="Q101" i="4"/>
  <c r="U101" i="4"/>
  <c r="P101" i="4"/>
  <c r="R101" i="4"/>
  <c r="T101" i="4"/>
  <c r="I252" i="2"/>
  <c r="H253" i="2"/>
  <c r="G103" i="4"/>
  <c r="F103" i="4"/>
  <c r="L104" i="4"/>
  <c r="C101" i="2"/>
  <c r="B101" i="2"/>
  <c r="D101" i="2"/>
  <c r="M100" i="2"/>
  <c r="N100" i="2"/>
  <c r="O100" i="2"/>
  <c r="U101" i="2"/>
  <c r="T101" i="2"/>
  <c r="G104" i="4"/>
  <c r="F104" i="4"/>
  <c r="L105" i="4"/>
  <c r="C103" i="4"/>
  <c r="B103" i="4"/>
  <c r="D103" i="4"/>
  <c r="H254" i="2"/>
  <c r="I253" i="2"/>
  <c r="C102" i="2"/>
  <c r="B102" i="2"/>
  <c r="D102" i="2"/>
  <c r="K105" i="2"/>
  <c r="E104" i="2"/>
  <c r="M102" i="4"/>
  <c r="N102" i="4"/>
  <c r="O102" i="4"/>
  <c r="R100" i="2"/>
  <c r="P100" i="2"/>
  <c r="Q100" i="2"/>
  <c r="G103" i="2"/>
  <c r="F103" i="2"/>
  <c r="L104" i="2"/>
  <c r="Q102" i="4"/>
  <c r="U102" i="4"/>
  <c r="M103" i="4"/>
  <c r="N103" i="4"/>
  <c r="P102" i="4"/>
  <c r="R102" i="4"/>
  <c r="T102" i="4"/>
  <c r="M101" i="2"/>
  <c r="N101" i="2"/>
  <c r="Q101" i="2"/>
  <c r="C103" i="2"/>
  <c r="B103" i="2"/>
  <c r="D103" i="2"/>
  <c r="U102" i="2"/>
  <c r="M103" i="2"/>
  <c r="N103" i="2"/>
  <c r="T102" i="2"/>
  <c r="Q103" i="4"/>
  <c r="U103" i="4"/>
  <c r="P103" i="4"/>
  <c r="R103" i="4"/>
  <c r="T103" i="4"/>
  <c r="G105" i="4"/>
  <c r="F105" i="4"/>
  <c r="L106" i="4"/>
  <c r="O101" i="2"/>
  <c r="M102" i="2"/>
  <c r="N102" i="2"/>
  <c r="Q102" i="2"/>
  <c r="G104" i="2"/>
  <c r="F104" i="2"/>
  <c r="L105" i="2"/>
  <c r="K106" i="2"/>
  <c r="E105" i="2"/>
  <c r="H255" i="2"/>
  <c r="I254" i="2"/>
  <c r="C104" i="4"/>
  <c r="B104" i="4"/>
  <c r="D104" i="4"/>
  <c r="O103" i="4"/>
  <c r="R101" i="2"/>
  <c r="P101" i="2"/>
  <c r="H256" i="2"/>
  <c r="I255" i="2"/>
  <c r="K107" i="2"/>
  <c r="E106" i="2"/>
  <c r="C104" i="2"/>
  <c r="B104" i="2"/>
  <c r="D104" i="2"/>
  <c r="C105" i="4"/>
  <c r="B105" i="4"/>
  <c r="D105" i="4"/>
  <c r="O102" i="2"/>
  <c r="O103" i="2"/>
  <c r="M104" i="4"/>
  <c r="N104" i="4"/>
  <c r="Q104" i="4"/>
  <c r="R102" i="2"/>
  <c r="P102" i="2"/>
  <c r="U104" i="4"/>
  <c r="M105" i="4"/>
  <c r="N105" i="4"/>
  <c r="P104" i="4"/>
  <c r="R104" i="4"/>
  <c r="T104" i="4"/>
  <c r="G105" i="2"/>
  <c r="F105" i="2"/>
  <c r="L106" i="2"/>
  <c r="G106" i="4"/>
  <c r="F106" i="4"/>
  <c r="L107" i="4"/>
  <c r="Q103" i="2"/>
  <c r="U103" i="2"/>
  <c r="M104" i="2"/>
  <c r="N104" i="2"/>
  <c r="P103" i="2"/>
  <c r="T103" i="2"/>
  <c r="R103" i="2"/>
  <c r="C105" i="2"/>
  <c r="B105" i="2"/>
  <c r="D105" i="2"/>
  <c r="Q105" i="4"/>
  <c r="U105" i="4"/>
  <c r="P105" i="4"/>
  <c r="R105" i="4"/>
  <c r="T105" i="4"/>
  <c r="Q104" i="2"/>
  <c r="U104" i="2"/>
  <c r="M105" i="2"/>
  <c r="N105" i="2"/>
  <c r="R104" i="2"/>
  <c r="T104" i="2"/>
  <c r="P104" i="2"/>
  <c r="O104" i="2"/>
  <c r="O105" i="2"/>
  <c r="O104" i="4"/>
  <c r="O105" i="4"/>
  <c r="G107" i="4"/>
  <c r="F107" i="4"/>
  <c r="L108" i="4"/>
  <c r="C106" i="4"/>
  <c r="B106" i="4"/>
  <c r="D106" i="4"/>
  <c r="G106" i="2"/>
  <c r="F106" i="2"/>
  <c r="L107" i="2"/>
  <c r="K108" i="2"/>
  <c r="E107" i="2"/>
  <c r="H257" i="2"/>
  <c r="I256" i="2"/>
  <c r="H258" i="2"/>
  <c r="I257" i="2"/>
  <c r="K109" i="2"/>
  <c r="E108" i="2"/>
  <c r="C106" i="2"/>
  <c r="B106" i="2"/>
  <c r="D106" i="2"/>
  <c r="U106" i="4"/>
  <c r="T106" i="4"/>
  <c r="G108" i="4"/>
  <c r="F108" i="4"/>
  <c r="L109" i="4"/>
  <c r="G107" i="2"/>
  <c r="F107" i="2"/>
  <c r="L108" i="2"/>
  <c r="C107" i="4"/>
  <c r="B107" i="4"/>
  <c r="D107" i="4"/>
  <c r="Q105" i="2"/>
  <c r="U105" i="2"/>
  <c r="M106" i="2"/>
  <c r="N106" i="2"/>
  <c r="O106" i="2"/>
  <c r="R105" i="2"/>
  <c r="T105" i="2"/>
  <c r="P105" i="2"/>
  <c r="M106" i="4"/>
  <c r="N106" i="4"/>
  <c r="R106" i="4"/>
  <c r="C107" i="2"/>
  <c r="B107" i="2"/>
  <c r="D107" i="2"/>
  <c r="G109" i="4"/>
  <c r="F109" i="4"/>
  <c r="L110" i="4"/>
  <c r="K110" i="2"/>
  <c r="E109" i="2"/>
  <c r="H259" i="2"/>
  <c r="I258" i="2"/>
  <c r="O106" i="4"/>
  <c r="P106" i="4"/>
  <c r="Q106" i="4"/>
  <c r="U107" i="4"/>
  <c r="T107" i="4"/>
  <c r="G108" i="2"/>
  <c r="F108" i="2"/>
  <c r="L109" i="2"/>
  <c r="C108" i="4"/>
  <c r="B108" i="4"/>
  <c r="D108" i="4"/>
  <c r="Q106" i="2"/>
  <c r="U106" i="2"/>
  <c r="M107" i="2"/>
  <c r="N107" i="2"/>
  <c r="O107" i="2"/>
  <c r="R106" i="2"/>
  <c r="T106" i="2"/>
  <c r="P106" i="2"/>
  <c r="M107" i="4"/>
  <c r="N107" i="4"/>
  <c r="R107" i="4"/>
  <c r="U108" i="4"/>
  <c r="T108" i="4"/>
  <c r="G109" i="2"/>
  <c r="F109" i="2"/>
  <c r="L110" i="2"/>
  <c r="G110" i="4"/>
  <c r="F110" i="4"/>
  <c r="L111" i="4"/>
  <c r="P107" i="4"/>
  <c r="Q107" i="4"/>
  <c r="C108" i="2"/>
  <c r="B108" i="2"/>
  <c r="D108" i="2"/>
  <c r="H260" i="2"/>
  <c r="I259" i="2"/>
  <c r="K111" i="2"/>
  <c r="E110" i="2"/>
  <c r="C109" i="4"/>
  <c r="B109" i="4"/>
  <c r="D109" i="4"/>
  <c r="Q107" i="2"/>
  <c r="U107" i="2"/>
  <c r="M108" i="2"/>
  <c r="N108" i="2"/>
  <c r="O108" i="2"/>
  <c r="R107" i="2"/>
  <c r="T107" i="2"/>
  <c r="P107" i="2"/>
  <c r="M108" i="4"/>
  <c r="N108" i="4"/>
  <c r="Q108" i="4"/>
  <c r="O107" i="4"/>
  <c r="O108" i="4"/>
  <c r="K112" i="2"/>
  <c r="E111" i="2"/>
  <c r="H261" i="2"/>
  <c r="I260" i="2"/>
  <c r="G111" i="4"/>
  <c r="F111" i="4"/>
  <c r="L112" i="4"/>
  <c r="C109" i="2"/>
  <c r="B109" i="2"/>
  <c r="D109" i="2"/>
  <c r="M109" i="4"/>
  <c r="N109" i="4"/>
  <c r="O109" i="4"/>
  <c r="R108" i="4"/>
  <c r="Q109" i="4"/>
  <c r="U109" i="4"/>
  <c r="P109" i="4"/>
  <c r="R109" i="4"/>
  <c r="T109" i="4"/>
  <c r="Q108" i="2"/>
  <c r="U108" i="2"/>
  <c r="M109" i="2"/>
  <c r="N109" i="2"/>
  <c r="O109" i="2"/>
  <c r="R108" i="2"/>
  <c r="T108" i="2"/>
  <c r="P108" i="2"/>
  <c r="C110" i="4"/>
  <c r="B110" i="4"/>
  <c r="D110" i="4"/>
  <c r="G110" i="2"/>
  <c r="F110" i="2"/>
  <c r="L111" i="2"/>
  <c r="P108" i="4"/>
  <c r="G111" i="2"/>
  <c r="F111" i="2"/>
  <c r="L112" i="2"/>
  <c r="C110" i="2"/>
  <c r="B110" i="2"/>
  <c r="D110" i="2"/>
  <c r="U110" i="4"/>
  <c r="T110" i="4"/>
  <c r="Q109" i="2"/>
  <c r="U109" i="2"/>
  <c r="M110" i="2"/>
  <c r="N110" i="2"/>
  <c r="O110" i="2"/>
  <c r="R109" i="2"/>
  <c r="T109" i="2"/>
  <c r="P109" i="2"/>
  <c r="G112" i="4"/>
  <c r="F112" i="4"/>
  <c r="L113" i="4"/>
  <c r="H262" i="2"/>
  <c r="I261" i="2"/>
  <c r="K113" i="2"/>
  <c r="E112" i="2"/>
  <c r="M110" i="4"/>
  <c r="N110" i="4"/>
  <c r="R110" i="4"/>
  <c r="C111" i="4"/>
  <c r="B111" i="4"/>
  <c r="D111" i="4"/>
  <c r="O110" i="4"/>
  <c r="U111" i="4"/>
  <c r="T111" i="4"/>
  <c r="K114" i="2"/>
  <c r="E113" i="2"/>
  <c r="H263" i="2"/>
  <c r="I262" i="2"/>
  <c r="G113" i="4"/>
  <c r="F113" i="4"/>
  <c r="L114" i="4"/>
  <c r="C111" i="2"/>
  <c r="B111" i="2"/>
  <c r="D111" i="2"/>
  <c r="P110" i="4"/>
  <c r="Q110" i="4"/>
  <c r="C112" i="4"/>
  <c r="B112" i="4"/>
  <c r="D112" i="4"/>
  <c r="Q110" i="2"/>
  <c r="U110" i="2"/>
  <c r="M111" i="2"/>
  <c r="N111" i="2"/>
  <c r="O111" i="2"/>
  <c r="R110" i="2"/>
  <c r="T110" i="2"/>
  <c r="P110" i="2"/>
  <c r="G112" i="2"/>
  <c r="F112" i="2"/>
  <c r="L113" i="2"/>
  <c r="M111" i="4"/>
  <c r="N111" i="4"/>
  <c r="Q111" i="4"/>
  <c r="C112" i="2"/>
  <c r="B112" i="2"/>
  <c r="D112" i="2"/>
  <c r="G113" i="2"/>
  <c r="F113" i="2"/>
  <c r="L114" i="2"/>
  <c r="U112" i="4"/>
  <c r="T112" i="4"/>
  <c r="Q111" i="2"/>
  <c r="U111" i="2"/>
  <c r="M112" i="2"/>
  <c r="N112" i="2"/>
  <c r="O112" i="2"/>
  <c r="R111" i="2"/>
  <c r="T111" i="2"/>
  <c r="P111" i="2"/>
  <c r="G114" i="4"/>
  <c r="F114" i="4"/>
  <c r="L115" i="4"/>
  <c r="H264" i="2"/>
  <c r="I263" i="2"/>
  <c r="K115" i="2"/>
  <c r="E114" i="2"/>
  <c r="R111" i="4"/>
  <c r="M112" i="4"/>
  <c r="N112" i="4"/>
  <c r="R112" i="4"/>
  <c r="C113" i="4"/>
  <c r="B113" i="4"/>
  <c r="D113" i="4"/>
  <c r="O111" i="4"/>
  <c r="O112" i="4"/>
  <c r="P111" i="4"/>
  <c r="U113" i="4"/>
  <c r="T113" i="4"/>
  <c r="K116" i="2"/>
  <c r="E115" i="2"/>
  <c r="H265" i="2"/>
  <c r="I264" i="2"/>
  <c r="C114" i="4"/>
  <c r="B114" i="4"/>
  <c r="D114" i="4"/>
  <c r="C113" i="2"/>
  <c r="B113" i="2"/>
  <c r="D113" i="2"/>
  <c r="Q112" i="2"/>
  <c r="U112" i="2"/>
  <c r="M113" i="2"/>
  <c r="N113" i="2"/>
  <c r="O113" i="2"/>
  <c r="R112" i="2"/>
  <c r="T112" i="2"/>
  <c r="P112" i="2"/>
  <c r="P112" i="4"/>
  <c r="Q112" i="4"/>
  <c r="G115" i="4"/>
  <c r="F115" i="4"/>
  <c r="L116" i="4"/>
  <c r="G114" i="2"/>
  <c r="F114" i="2"/>
  <c r="L115" i="2"/>
  <c r="M113" i="4"/>
  <c r="N113" i="4"/>
  <c r="Q113" i="4"/>
  <c r="G115" i="2"/>
  <c r="F115" i="2"/>
  <c r="L116" i="2"/>
  <c r="C115" i="4"/>
  <c r="B115" i="4"/>
  <c r="D115" i="4"/>
  <c r="Q113" i="2"/>
  <c r="U113" i="2"/>
  <c r="R113" i="2"/>
  <c r="T113" i="2"/>
  <c r="P113" i="2"/>
  <c r="U114" i="4"/>
  <c r="M115" i="4"/>
  <c r="N115" i="4"/>
  <c r="T114" i="4"/>
  <c r="R113" i="4"/>
  <c r="M114" i="4"/>
  <c r="N114" i="4"/>
  <c r="Q114" i="4"/>
  <c r="C114" i="2"/>
  <c r="B114" i="2"/>
  <c r="D114" i="2"/>
  <c r="G116" i="4"/>
  <c r="F116" i="4"/>
  <c r="L117" i="4"/>
  <c r="H266" i="2"/>
  <c r="I265" i="2"/>
  <c r="K117" i="2"/>
  <c r="E116" i="2"/>
  <c r="O113" i="4"/>
  <c r="P113" i="4"/>
  <c r="K118" i="2"/>
  <c r="E117" i="2"/>
  <c r="H267" i="2"/>
  <c r="I266" i="2"/>
  <c r="C116" i="4"/>
  <c r="B116" i="4"/>
  <c r="D116" i="4"/>
  <c r="M114" i="2"/>
  <c r="N114" i="2"/>
  <c r="Q114" i="2"/>
  <c r="U114" i="2"/>
  <c r="R114" i="2"/>
  <c r="T114" i="2"/>
  <c r="P114" i="2"/>
  <c r="C115" i="2"/>
  <c r="B115" i="2"/>
  <c r="D115" i="2"/>
  <c r="O114" i="4"/>
  <c r="O115" i="4"/>
  <c r="R114" i="4"/>
  <c r="G117" i="4"/>
  <c r="F117" i="4"/>
  <c r="L118" i="4"/>
  <c r="Q115" i="4"/>
  <c r="U115" i="4"/>
  <c r="M116" i="4"/>
  <c r="N116" i="4"/>
  <c r="P115" i="4"/>
  <c r="R115" i="4"/>
  <c r="T115" i="4"/>
  <c r="G116" i="2"/>
  <c r="F116" i="2"/>
  <c r="L117" i="2"/>
  <c r="P114" i="4"/>
  <c r="O114" i="2"/>
  <c r="G117" i="2"/>
  <c r="F117" i="2"/>
  <c r="L118" i="2"/>
  <c r="G118" i="4"/>
  <c r="F118" i="4"/>
  <c r="L119" i="4"/>
  <c r="U115" i="2"/>
  <c r="T115" i="2"/>
  <c r="H268" i="2"/>
  <c r="I267" i="2"/>
  <c r="K119" i="2"/>
  <c r="E118" i="2"/>
  <c r="C116" i="2"/>
  <c r="B116" i="2"/>
  <c r="D116" i="2"/>
  <c r="C117" i="4"/>
  <c r="B117" i="4"/>
  <c r="D117" i="4"/>
  <c r="Q116" i="4"/>
  <c r="U116" i="4"/>
  <c r="M117" i="4"/>
  <c r="N117" i="4"/>
  <c r="P116" i="4"/>
  <c r="R116" i="4"/>
  <c r="T116" i="4"/>
  <c r="O116" i="4"/>
  <c r="O117" i="4"/>
  <c r="M115" i="2"/>
  <c r="N115" i="2"/>
  <c r="O115" i="2"/>
  <c r="Q117" i="4"/>
  <c r="U117" i="4"/>
  <c r="B118" i="4"/>
  <c r="D118" i="4"/>
  <c r="M118" i="4"/>
  <c r="N118" i="4"/>
  <c r="P117" i="4"/>
  <c r="R117" i="4"/>
  <c r="T117" i="4"/>
  <c r="U116" i="2"/>
  <c r="B117" i="2"/>
  <c r="D117" i="2"/>
  <c r="M117" i="2"/>
  <c r="N117" i="2"/>
  <c r="T116" i="2"/>
  <c r="C118" i="4"/>
  <c r="G118" i="2"/>
  <c r="F118" i="2"/>
  <c r="L119" i="2"/>
  <c r="P115" i="2"/>
  <c r="R115" i="2"/>
  <c r="Q115" i="2"/>
  <c r="K120" i="2"/>
  <c r="E119" i="2"/>
  <c r="H269" i="2"/>
  <c r="I268" i="2"/>
  <c r="G119" i="4"/>
  <c r="F119" i="4"/>
  <c r="L120" i="4"/>
  <c r="C117" i="2"/>
  <c r="O118" i="4"/>
  <c r="M116" i="2"/>
  <c r="N116" i="2"/>
  <c r="Q116" i="2"/>
  <c r="O116" i="2"/>
  <c r="O117" i="2"/>
  <c r="C119" i="4"/>
  <c r="B119" i="4"/>
  <c r="D119" i="4"/>
  <c r="G119" i="2"/>
  <c r="F119" i="2"/>
  <c r="L120" i="2"/>
  <c r="Q117" i="2"/>
  <c r="U117" i="2"/>
  <c r="R117" i="2"/>
  <c r="T117" i="2"/>
  <c r="P117" i="2"/>
  <c r="G120" i="4"/>
  <c r="F120" i="4"/>
  <c r="L121" i="4"/>
  <c r="H270" i="2"/>
  <c r="I269" i="2"/>
  <c r="K121" i="2"/>
  <c r="E120" i="2"/>
  <c r="C118" i="2"/>
  <c r="B118" i="2"/>
  <c r="D118" i="2"/>
  <c r="Q118" i="4"/>
  <c r="U118" i="4"/>
  <c r="M119" i="4"/>
  <c r="N119" i="4"/>
  <c r="O119" i="4"/>
  <c r="P118" i="4"/>
  <c r="R118" i="4"/>
  <c r="T118" i="4"/>
  <c r="P116" i="2"/>
  <c r="R116" i="2"/>
  <c r="U118" i="2"/>
  <c r="B119" i="2"/>
  <c r="D119" i="2"/>
  <c r="M119" i="2"/>
  <c r="N119" i="2"/>
  <c r="T118" i="2"/>
  <c r="G121" i="4"/>
  <c r="F121" i="4"/>
  <c r="L122" i="4"/>
  <c r="C119" i="2"/>
  <c r="Q119" i="4"/>
  <c r="U119" i="4"/>
  <c r="P119" i="4"/>
  <c r="R119" i="4"/>
  <c r="T119" i="4"/>
  <c r="K122" i="2"/>
  <c r="E121" i="2"/>
  <c r="H271" i="2"/>
  <c r="I270" i="2"/>
  <c r="C120" i="4"/>
  <c r="B120" i="4"/>
  <c r="D120" i="4"/>
  <c r="G120" i="2"/>
  <c r="F120" i="2"/>
  <c r="L121" i="2"/>
  <c r="M118" i="2"/>
  <c r="N118" i="2"/>
  <c r="Q118" i="2"/>
  <c r="C120" i="2"/>
  <c r="B120" i="2"/>
  <c r="D120" i="2"/>
  <c r="M120" i="4"/>
  <c r="N120" i="4"/>
  <c r="Q120" i="4"/>
  <c r="U120" i="4"/>
  <c r="P120" i="4"/>
  <c r="T120" i="4"/>
  <c r="C121" i="4"/>
  <c r="B121" i="4"/>
  <c r="D121" i="4"/>
  <c r="G121" i="2"/>
  <c r="F121" i="2"/>
  <c r="L122" i="2"/>
  <c r="H272" i="2"/>
  <c r="I271" i="2"/>
  <c r="K123" i="2"/>
  <c r="E122" i="2"/>
  <c r="Q119" i="2"/>
  <c r="U119" i="2"/>
  <c r="M120" i="2"/>
  <c r="N120" i="2"/>
  <c r="R119" i="2"/>
  <c r="T119" i="2"/>
  <c r="P119" i="2"/>
  <c r="G122" i="4"/>
  <c r="F122" i="4"/>
  <c r="L123" i="4"/>
  <c r="O118" i="2"/>
  <c r="O119" i="2"/>
  <c r="O120" i="2"/>
  <c r="O120" i="4"/>
  <c r="P118" i="2"/>
  <c r="R118" i="2"/>
  <c r="C122" i="4"/>
  <c r="B122" i="4"/>
  <c r="D122" i="4"/>
  <c r="K124" i="2"/>
  <c r="E123" i="2"/>
  <c r="H273" i="2"/>
  <c r="I272" i="2"/>
  <c r="C121" i="2"/>
  <c r="B121" i="2"/>
  <c r="D121" i="2"/>
  <c r="U121" i="4"/>
  <c r="M122" i="4"/>
  <c r="N122" i="4"/>
  <c r="T121" i="4"/>
  <c r="G123" i="4"/>
  <c r="F123" i="4"/>
  <c r="L124" i="4"/>
  <c r="G122" i="2"/>
  <c r="F122" i="2"/>
  <c r="L123" i="2"/>
  <c r="Q120" i="2"/>
  <c r="U120" i="2"/>
  <c r="M121" i="2"/>
  <c r="N121" i="2"/>
  <c r="O121" i="2"/>
  <c r="R120" i="2"/>
  <c r="T120" i="2"/>
  <c r="P120" i="2"/>
  <c r="R120" i="4"/>
  <c r="M121" i="4"/>
  <c r="N121" i="4"/>
  <c r="Q121" i="4"/>
  <c r="G123" i="2"/>
  <c r="F123" i="2"/>
  <c r="L124" i="2"/>
  <c r="C123" i="4"/>
  <c r="B123" i="4"/>
  <c r="D123" i="4"/>
  <c r="Q121" i="2"/>
  <c r="U121" i="2"/>
  <c r="R121" i="2"/>
  <c r="T121" i="2"/>
  <c r="P121" i="2"/>
  <c r="Q122" i="4"/>
  <c r="U122" i="4"/>
  <c r="M123" i="4"/>
  <c r="N123" i="4"/>
  <c r="P122" i="4"/>
  <c r="R122" i="4"/>
  <c r="T122" i="4"/>
  <c r="C122" i="2"/>
  <c r="B122" i="2"/>
  <c r="D122" i="2"/>
  <c r="G124" i="4"/>
  <c r="F124" i="4"/>
  <c r="L125" i="4"/>
  <c r="H274" i="2"/>
  <c r="I273" i="2"/>
  <c r="K125" i="2"/>
  <c r="E124" i="2"/>
  <c r="R121" i="4"/>
  <c r="O121" i="4"/>
  <c r="O122" i="4"/>
  <c r="O123" i="4"/>
  <c r="P121" i="4"/>
  <c r="G125" i="4"/>
  <c r="F125" i="4"/>
  <c r="L126" i="4"/>
  <c r="K126" i="2"/>
  <c r="E125" i="2"/>
  <c r="H275" i="2"/>
  <c r="I274" i="2"/>
  <c r="C124" i="4"/>
  <c r="B124" i="4"/>
  <c r="D124" i="4"/>
  <c r="U122" i="2"/>
  <c r="T122" i="2"/>
  <c r="C123" i="2"/>
  <c r="B123" i="2"/>
  <c r="D123" i="2"/>
  <c r="Q123" i="4"/>
  <c r="U123" i="4"/>
  <c r="M124" i="4"/>
  <c r="N124" i="4"/>
  <c r="P123" i="4"/>
  <c r="R123" i="4"/>
  <c r="T123" i="4"/>
  <c r="G124" i="2"/>
  <c r="F124" i="2"/>
  <c r="L125" i="2"/>
  <c r="O124" i="4"/>
  <c r="M122" i="2"/>
  <c r="N122" i="2"/>
  <c r="O122" i="2"/>
  <c r="C124" i="2"/>
  <c r="B124" i="2"/>
  <c r="D124" i="2"/>
  <c r="U123" i="2"/>
  <c r="M124" i="2"/>
  <c r="N124" i="2"/>
  <c r="T123" i="2"/>
  <c r="Q124" i="4"/>
  <c r="U124" i="4"/>
  <c r="P124" i="4"/>
  <c r="R124" i="4"/>
  <c r="T124" i="4"/>
  <c r="G126" i="4"/>
  <c r="F126" i="4"/>
  <c r="L127" i="4"/>
  <c r="M123" i="2"/>
  <c r="N123" i="2"/>
  <c r="Q123" i="2"/>
  <c r="G125" i="2"/>
  <c r="F125" i="2"/>
  <c r="L126" i="2"/>
  <c r="H276" i="2"/>
  <c r="I275" i="2"/>
  <c r="K127" i="2"/>
  <c r="E126" i="2"/>
  <c r="C125" i="4"/>
  <c r="B125" i="4"/>
  <c r="D125" i="4"/>
  <c r="O123" i="2"/>
  <c r="O124" i="2"/>
  <c r="P122" i="2"/>
  <c r="R122" i="2"/>
  <c r="Q122" i="2"/>
  <c r="U125" i="4"/>
  <c r="T125" i="4"/>
  <c r="K128" i="2"/>
  <c r="E127" i="2"/>
  <c r="H277" i="2"/>
  <c r="I276" i="2"/>
  <c r="C125" i="2"/>
  <c r="B125" i="2"/>
  <c r="D125" i="2"/>
  <c r="G127" i="4"/>
  <c r="F127" i="4"/>
  <c r="L128" i="4"/>
  <c r="M125" i="4"/>
  <c r="N125" i="4"/>
  <c r="O125" i="4"/>
  <c r="P123" i="2"/>
  <c r="R123" i="2"/>
  <c r="G126" i="2"/>
  <c r="F126" i="2"/>
  <c r="L127" i="2"/>
  <c r="C126" i="4"/>
  <c r="B126" i="4"/>
  <c r="D126" i="4"/>
  <c r="Q124" i="2"/>
  <c r="U124" i="2"/>
  <c r="M125" i="2"/>
  <c r="N125" i="2"/>
  <c r="R124" i="2"/>
  <c r="T124" i="2"/>
  <c r="P124" i="2"/>
  <c r="O125" i="2"/>
  <c r="C126" i="2"/>
  <c r="B126" i="2"/>
  <c r="D126" i="2"/>
  <c r="G128" i="4"/>
  <c r="F128" i="4"/>
  <c r="L129" i="4"/>
  <c r="H278" i="2"/>
  <c r="I277" i="2"/>
  <c r="K129" i="2"/>
  <c r="E128" i="2"/>
  <c r="P125" i="4"/>
  <c r="Q125" i="4"/>
  <c r="U126" i="4"/>
  <c r="T126" i="4"/>
  <c r="G127" i="2"/>
  <c r="F127" i="2"/>
  <c r="L128" i="2"/>
  <c r="C127" i="4"/>
  <c r="B127" i="4"/>
  <c r="D127" i="4"/>
  <c r="Q125" i="2"/>
  <c r="U125" i="2"/>
  <c r="M126" i="2"/>
  <c r="N126" i="2"/>
  <c r="R125" i="2"/>
  <c r="T125" i="2"/>
  <c r="P125" i="2"/>
  <c r="O126" i="2"/>
  <c r="R125" i="4"/>
  <c r="M126" i="4"/>
  <c r="N126" i="4"/>
  <c r="R126" i="4"/>
  <c r="C127" i="2"/>
  <c r="B127" i="2"/>
  <c r="D127" i="2"/>
  <c r="K130" i="2"/>
  <c r="E129" i="2"/>
  <c r="H279" i="2"/>
  <c r="I278" i="2"/>
  <c r="C128" i="4"/>
  <c r="B128" i="4"/>
  <c r="D128" i="4"/>
  <c r="Q126" i="2"/>
  <c r="U126" i="2"/>
  <c r="M127" i="2"/>
  <c r="N127" i="2"/>
  <c r="R126" i="2"/>
  <c r="T126" i="2"/>
  <c r="P126" i="2"/>
  <c r="O126" i="4"/>
  <c r="P126" i="4"/>
  <c r="Q126" i="4"/>
  <c r="U127" i="4"/>
  <c r="M128" i="4"/>
  <c r="N128" i="4"/>
  <c r="M127" i="4"/>
  <c r="N127" i="4"/>
  <c r="R127" i="4"/>
  <c r="T127" i="4"/>
  <c r="G128" i="2"/>
  <c r="F128" i="2"/>
  <c r="L129" i="2"/>
  <c r="G129" i="4"/>
  <c r="F129" i="4"/>
  <c r="L130" i="4"/>
  <c r="O127" i="2"/>
  <c r="Q127" i="4"/>
  <c r="Q128" i="4"/>
  <c r="U128" i="4"/>
  <c r="P128" i="4"/>
  <c r="R128" i="4"/>
  <c r="T128" i="4"/>
  <c r="Q127" i="2"/>
  <c r="U127" i="2"/>
  <c r="R127" i="2"/>
  <c r="T127" i="2"/>
  <c r="P127" i="2"/>
  <c r="C129" i="4"/>
  <c r="B129" i="4"/>
  <c r="D129" i="4"/>
  <c r="G129" i="2"/>
  <c r="F129" i="2"/>
  <c r="L130" i="2"/>
  <c r="G130" i="4"/>
  <c r="F130" i="4"/>
  <c r="L131" i="4"/>
  <c r="C128" i="2"/>
  <c r="B128" i="2"/>
  <c r="D128" i="2"/>
  <c r="H280" i="2"/>
  <c r="I279" i="2"/>
  <c r="K131" i="2"/>
  <c r="E130" i="2"/>
  <c r="P127" i="4"/>
  <c r="O127" i="4"/>
  <c r="O128" i="4"/>
  <c r="K132" i="2"/>
  <c r="E131" i="2"/>
  <c r="H281" i="2"/>
  <c r="I280" i="2"/>
  <c r="C130" i="4"/>
  <c r="B130" i="4"/>
  <c r="D130" i="4"/>
  <c r="G130" i="2"/>
  <c r="F130" i="2"/>
  <c r="L131" i="2"/>
  <c r="M128" i="2"/>
  <c r="N128" i="2"/>
  <c r="O128" i="2"/>
  <c r="Q128" i="2"/>
  <c r="U128" i="2"/>
  <c r="R128" i="2"/>
  <c r="T128" i="2"/>
  <c r="P128" i="2"/>
  <c r="G131" i="4"/>
  <c r="F131" i="4"/>
  <c r="L132" i="4"/>
  <c r="C129" i="2"/>
  <c r="B129" i="2"/>
  <c r="D129" i="2"/>
  <c r="U129" i="4"/>
  <c r="M130" i="4"/>
  <c r="N130" i="4"/>
  <c r="T129" i="4"/>
  <c r="M129" i="4"/>
  <c r="N129" i="4"/>
  <c r="Q129" i="4"/>
  <c r="U129" i="2"/>
  <c r="T129" i="2"/>
  <c r="G132" i="4"/>
  <c r="F132" i="4"/>
  <c r="L133" i="4"/>
  <c r="C130" i="2"/>
  <c r="B130" i="2"/>
  <c r="D130" i="2"/>
  <c r="Q130" i="4"/>
  <c r="U130" i="4"/>
  <c r="P130" i="4"/>
  <c r="R130" i="4"/>
  <c r="T130" i="4"/>
  <c r="R129" i="4"/>
  <c r="C131" i="4"/>
  <c r="B131" i="4"/>
  <c r="D131" i="4"/>
  <c r="G131" i="2"/>
  <c r="F131" i="2"/>
  <c r="L132" i="2"/>
  <c r="H282" i="2"/>
  <c r="I281" i="2"/>
  <c r="K133" i="2"/>
  <c r="E132" i="2"/>
  <c r="O129" i="4"/>
  <c r="O130" i="4"/>
  <c r="P129" i="4"/>
  <c r="M129" i="2"/>
  <c r="N129" i="2"/>
  <c r="Q129" i="2"/>
  <c r="O129" i="2"/>
  <c r="G132" i="2"/>
  <c r="F132" i="2"/>
  <c r="L133" i="2"/>
  <c r="C132" i="4"/>
  <c r="B132" i="4"/>
  <c r="D132" i="4"/>
  <c r="M130" i="2"/>
  <c r="N130" i="2"/>
  <c r="O130" i="2"/>
  <c r="B131" i="2"/>
  <c r="D131" i="2"/>
  <c r="M131" i="2"/>
  <c r="N131" i="2"/>
  <c r="O131" i="2"/>
  <c r="P129" i="2"/>
  <c r="R129" i="2"/>
  <c r="K134" i="2"/>
  <c r="E133" i="2"/>
  <c r="H283" i="2"/>
  <c r="I282" i="2"/>
  <c r="C131" i="2"/>
  <c r="M131" i="4"/>
  <c r="N131" i="4"/>
  <c r="Q131" i="4"/>
  <c r="U131" i="4"/>
  <c r="P131" i="4"/>
  <c r="T131" i="4"/>
  <c r="Q130" i="2"/>
  <c r="U130" i="2"/>
  <c r="R130" i="2"/>
  <c r="T130" i="2"/>
  <c r="P130" i="2"/>
  <c r="G133" i="4"/>
  <c r="F133" i="4"/>
  <c r="L134" i="4"/>
  <c r="O131" i="4"/>
  <c r="M132" i="4"/>
  <c r="N132" i="4"/>
  <c r="O132" i="4"/>
  <c r="G134" i="4"/>
  <c r="F134" i="4"/>
  <c r="L135" i="4"/>
  <c r="H284" i="2"/>
  <c r="I283" i="2"/>
  <c r="K135" i="2"/>
  <c r="E134" i="2"/>
  <c r="Q132" i="4"/>
  <c r="U132" i="4"/>
  <c r="P132" i="4"/>
  <c r="T132" i="4"/>
  <c r="G133" i="2"/>
  <c r="F133" i="2"/>
  <c r="L134" i="2"/>
  <c r="C133" i="4"/>
  <c r="B133" i="4"/>
  <c r="D133" i="4"/>
  <c r="Q131" i="2"/>
  <c r="U131" i="2"/>
  <c r="R131" i="2"/>
  <c r="T131" i="2"/>
  <c r="P131" i="2"/>
  <c r="C132" i="2"/>
  <c r="B132" i="2"/>
  <c r="D132" i="2"/>
  <c r="R131" i="4"/>
  <c r="R132" i="4"/>
  <c r="C133" i="2"/>
  <c r="B133" i="2"/>
  <c r="D133" i="2"/>
  <c r="K136" i="2"/>
  <c r="E135" i="2"/>
  <c r="H285" i="2"/>
  <c r="I284" i="2"/>
  <c r="C134" i="4"/>
  <c r="B134" i="4"/>
  <c r="D134" i="4"/>
  <c r="U132" i="2"/>
  <c r="M133" i="2"/>
  <c r="N133" i="2"/>
  <c r="T132" i="2"/>
  <c r="U133" i="4"/>
  <c r="M134" i="4"/>
  <c r="N134" i="4"/>
  <c r="T133" i="4"/>
  <c r="G134" i="2"/>
  <c r="F134" i="2"/>
  <c r="L135" i="2"/>
  <c r="G135" i="4"/>
  <c r="F135" i="4"/>
  <c r="L136" i="4"/>
  <c r="M132" i="2"/>
  <c r="N132" i="2"/>
  <c r="O132" i="2"/>
  <c r="O133" i="2"/>
  <c r="M133" i="4"/>
  <c r="N133" i="4"/>
  <c r="Q133" i="4"/>
  <c r="C135" i="4"/>
  <c r="B135" i="4"/>
  <c r="D135" i="4"/>
  <c r="G135" i="2"/>
  <c r="F135" i="2"/>
  <c r="L136" i="2"/>
  <c r="H286" i="2"/>
  <c r="I285" i="2"/>
  <c r="K137" i="2"/>
  <c r="E136" i="2"/>
  <c r="G136" i="4"/>
  <c r="F136" i="4"/>
  <c r="L137" i="4"/>
  <c r="C134" i="2"/>
  <c r="B134" i="2"/>
  <c r="D134" i="2"/>
  <c r="Q134" i="4"/>
  <c r="U134" i="4"/>
  <c r="M135" i="4"/>
  <c r="N135" i="4"/>
  <c r="P134" i="4"/>
  <c r="R134" i="4"/>
  <c r="T134" i="4"/>
  <c r="Q133" i="2"/>
  <c r="U133" i="2"/>
  <c r="M134" i="2"/>
  <c r="N134" i="2"/>
  <c r="R133" i="2"/>
  <c r="T133" i="2"/>
  <c r="P133" i="2"/>
  <c r="O134" i="2"/>
  <c r="O133" i="4"/>
  <c r="O134" i="4"/>
  <c r="O135" i="4"/>
  <c r="R133" i="4"/>
  <c r="P132" i="2"/>
  <c r="R132" i="2"/>
  <c r="Q132" i="2"/>
  <c r="P133" i="4"/>
  <c r="C136" i="4"/>
  <c r="B136" i="4"/>
  <c r="D136" i="4"/>
  <c r="G136" i="2"/>
  <c r="F136" i="2"/>
  <c r="L137" i="2"/>
  <c r="Q134" i="2"/>
  <c r="U134" i="2"/>
  <c r="B135" i="2"/>
  <c r="D135" i="2"/>
  <c r="M135" i="2"/>
  <c r="N135" i="2"/>
  <c r="O135" i="2"/>
  <c r="R134" i="2"/>
  <c r="T134" i="2"/>
  <c r="P134" i="2"/>
  <c r="G137" i="4"/>
  <c r="F137" i="4"/>
  <c r="L138" i="4"/>
  <c r="K138" i="2"/>
  <c r="E137" i="2"/>
  <c r="H287" i="2"/>
  <c r="I286" i="2"/>
  <c r="C135" i="2"/>
  <c r="Q135" i="4"/>
  <c r="U135" i="4"/>
  <c r="M136" i="4"/>
  <c r="N136" i="4"/>
  <c r="P135" i="4"/>
  <c r="R135" i="4"/>
  <c r="T135" i="4"/>
  <c r="O136" i="4"/>
  <c r="H288" i="2"/>
  <c r="I287" i="2"/>
  <c r="K139" i="2"/>
  <c r="E138" i="2"/>
  <c r="C137" i="4"/>
  <c r="B137" i="4"/>
  <c r="D137" i="4"/>
  <c r="G137" i="2"/>
  <c r="F137" i="2"/>
  <c r="L138" i="2"/>
  <c r="Q135" i="2"/>
  <c r="U135" i="2"/>
  <c r="R135" i="2"/>
  <c r="T135" i="2"/>
  <c r="P135" i="2"/>
  <c r="G138" i="4"/>
  <c r="F138" i="4"/>
  <c r="L139" i="4"/>
  <c r="C136" i="2"/>
  <c r="B136" i="2"/>
  <c r="D136" i="2"/>
  <c r="Q136" i="4"/>
  <c r="U136" i="4"/>
  <c r="M137" i="4"/>
  <c r="N137" i="4"/>
  <c r="P136" i="4"/>
  <c r="R136" i="4"/>
  <c r="T136" i="4"/>
  <c r="O137" i="4"/>
  <c r="M136" i="2"/>
  <c r="N136" i="2"/>
  <c r="Q136" i="2"/>
  <c r="U136" i="2"/>
  <c r="R136" i="2"/>
  <c r="T136" i="2"/>
  <c r="P136" i="2"/>
  <c r="G139" i="4"/>
  <c r="F139" i="4"/>
  <c r="L140" i="4"/>
  <c r="C137" i="2"/>
  <c r="B137" i="2"/>
  <c r="D137" i="2"/>
  <c r="Q137" i="4"/>
  <c r="U137" i="4"/>
  <c r="P137" i="4"/>
  <c r="R137" i="4"/>
  <c r="T137" i="4"/>
  <c r="C138" i="4"/>
  <c r="B138" i="4"/>
  <c r="D138" i="4"/>
  <c r="G138" i="2"/>
  <c r="F138" i="2"/>
  <c r="L139" i="2"/>
  <c r="K140" i="2"/>
  <c r="E139" i="2"/>
  <c r="H289" i="2"/>
  <c r="I288" i="2"/>
  <c r="O136" i="2"/>
  <c r="H290" i="2"/>
  <c r="I289" i="2"/>
  <c r="K141" i="2"/>
  <c r="E140" i="2"/>
  <c r="C138" i="2"/>
  <c r="B138" i="2"/>
  <c r="D138" i="2"/>
  <c r="M138" i="4"/>
  <c r="N138" i="4"/>
  <c r="Q138" i="4"/>
  <c r="U138" i="4"/>
  <c r="P138" i="4"/>
  <c r="T138" i="4"/>
  <c r="U137" i="2"/>
  <c r="M138" i="2"/>
  <c r="N138" i="2"/>
  <c r="T137" i="2"/>
  <c r="G140" i="4"/>
  <c r="F140" i="4"/>
  <c r="L141" i="4"/>
  <c r="G139" i="2"/>
  <c r="F139" i="2"/>
  <c r="L140" i="2"/>
  <c r="C139" i="4"/>
  <c r="B139" i="4"/>
  <c r="D139" i="4"/>
  <c r="O138" i="4"/>
  <c r="M137" i="2"/>
  <c r="N137" i="2"/>
  <c r="Q137" i="2"/>
  <c r="U139" i="4"/>
  <c r="T139" i="4"/>
  <c r="G140" i="2"/>
  <c r="F140" i="2"/>
  <c r="L141" i="2"/>
  <c r="C140" i="4"/>
  <c r="B140" i="4"/>
  <c r="D140" i="4"/>
  <c r="K142" i="2"/>
  <c r="E141" i="2"/>
  <c r="H291" i="2"/>
  <c r="I290" i="2"/>
  <c r="C139" i="2"/>
  <c r="B139" i="2"/>
  <c r="D139" i="2"/>
  <c r="G141" i="4"/>
  <c r="F141" i="4"/>
  <c r="L142" i="4"/>
  <c r="Q138" i="2"/>
  <c r="U138" i="2"/>
  <c r="M139" i="2"/>
  <c r="N139" i="2"/>
  <c r="R138" i="2"/>
  <c r="T138" i="2"/>
  <c r="P138" i="2"/>
  <c r="O137" i="2"/>
  <c r="O138" i="2"/>
  <c r="O139" i="2"/>
  <c r="P137" i="2"/>
  <c r="R137" i="2"/>
  <c r="R138" i="4"/>
  <c r="M139" i="4"/>
  <c r="N139" i="4"/>
  <c r="R139" i="4"/>
  <c r="G142" i="4"/>
  <c r="F142" i="4"/>
  <c r="L143" i="4"/>
  <c r="H292" i="2"/>
  <c r="I291" i="2"/>
  <c r="K143" i="2"/>
  <c r="E142" i="2"/>
  <c r="C140" i="2"/>
  <c r="B140" i="2"/>
  <c r="D140" i="2"/>
  <c r="C141" i="4"/>
  <c r="B141" i="4"/>
  <c r="D141" i="4"/>
  <c r="Q139" i="2"/>
  <c r="U139" i="2"/>
  <c r="M140" i="2"/>
  <c r="N140" i="2"/>
  <c r="O140" i="2"/>
  <c r="R139" i="2"/>
  <c r="T139" i="2"/>
  <c r="P139" i="2"/>
  <c r="M140" i="4"/>
  <c r="N140" i="4"/>
  <c r="Q140" i="4"/>
  <c r="U140" i="4"/>
  <c r="P140" i="4"/>
  <c r="T140" i="4"/>
  <c r="G141" i="2"/>
  <c r="F141" i="2"/>
  <c r="L142" i="2"/>
  <c r="O139" i="4"/>
  <c r="O140" i="4"/>
  <c r="P139" i="4"/>
  <c r="Q139" i="4"/>
  <c r="R140" i="4"/>
  <c r="C141" i="2"/>
  <c r="B141" i="2"/>
  <c r="D141" i="2"/>
  <c r="U141" i="4"/>
  <c r="T141" i="4"/>
  <c r="Q140" i="2"/>
  <c r="U140" i="2"/>
  <c r="M141" i="2"/>
  <c r="N141" i="2"/>
  <c r="O141" i="2"/>
  <c r="R140" i="2"/>
  <c r="T140" i="2"/>
  <c r="P140" i="2"/>
  <c r="G143" i="4"/>
  <c r="F143" i="4"/>
  <c r="L144" i="4"/>
  <c r="G142" i="2"/>
  <c r="F142" i="2"/>
  <c r="L143" i="2"/>
  <c r="K144" i="2"/>
  <c r="E143" i="2"/>
  <c r="H293" i="2"/>
  <c r="I292" i="2"/>
  <c r="C142" i="4"/>
  <c r="B142" i="4"/>
  <c r="D142" i="4"/>
  <c r="M141" i="4"/>
  <c r="N141" i="4"/>
  <c r="Q141" i="4"/>
  <c r="U142" i="4"/>
  <c r="T142" i="4"/>
  <c r="G143" i="2"/>
  <c r="F143" i="2"/>
  <c r="L144" i="2"/>
  <c r="C143" i="4"/>
  <c r="B143" i="4"/>
  <c r="D143" i="4"/>
  <c r="Q141" i="2"/>
  <c r="U141" i="2"/>
  <c r="B142" i="2"/>
  <c r="D142" i="2"/>
  <c r="M142" i="2"/>
  <c r="N142" i="2"/>
  <c r="O142" i="2"/>
  <c r="R141" i="2"/>
  <c r="T141" i="2"/>
  <c r="P141" i="2"/>
  <c r="H294" i="2"/>
  <c r="I293" i="2"/>
  <c r="K145" i="2"/>
  <c r="E144" i="2"/>
  <c r="C142" i="2"/>
  <c r="G144" i="4"/>
  <c r="F144" i="4"/>
  <c r="L145" i="4"/>
  <c r="R141" i="4"/>
  <c r="M142" i="4"/>
  <c r="N142" i="4"/>
  <c r="Q142" i="4"/>
  <c r="O141" i="4"/>
  <c r="P141" i="4"/>
  <c r="G145" i="4"/>
  <c r="F145" i="4"/>
  <c r="L146" i="4"/>
  <c r="K146" i="2"/>
  <c r="E145" i="2"/>
  <c r="H295" i="2"/>
  <c r="I294" i="2"/>
  <c r="U143" i="4"/>
  <c r="T143" i="4"/>
  <c r="G144" i="2"/>
  <c r="F144" i="2"/>
  <c r="L145" i="2"/>
  <c r="C144" i="4"/>
  <c r="B144" i="4"/>
  <c r="D144" i="4"/>
  <c r="Q142" i="2"/>
  <c r="U142" i="2"/>
  <c r="R142" i="2"/>
  <c r="T142" i="2"/>
  <c r="P142" i="2"/>
  <c r="C143" i="2"/>
  <c r="B143" i="2"/>
  <c r="D143" i="2"/>
  <c r="R142" i="4"/>
  <c r="M143" i="4"/>
  <c r="N143" i="4"/>
  <c r="R143" i="4"/>
  <c r="O142" i="4"/>
  <c r="P142" i="4"/>
  <c r="C144" i="2"/>
  <c r="B144" i="2"/>
  <c r="D144" i="2"/>
  <c r="H296" i="2"/>
  <c r="I295" i="2"/>
  <c r="K147" i="2"/>
  <c r="E146" i="2"/>
  <c r="C145" i="4"/>
  <c r="B145" i="4"/>
  <c r="D145" i="4"/>
  <c r="M143" i="2"/>
  <c r="N143" i="2"/>
  <c r="Q143" i="2"/>
  <c r="U143" i="2"/>
  <c r="M144" i="2"/>
  <c r="N144" i="2"/>
  <c r="R143" i="2"/>
  <c r="T143" i="2"/>
  <c r="P143" i="2"/>
  <c r="M144" i="4"/>
  <c r="N144" i="4"/>
  <c r="Q144" i="4"/>
  <c r="U144" i="4"/>
  <c r="M145" i="4"/>
  <c r="N145" i="4"/>
  <c r="P144" i="4"/>
  <c r="T144" i="4"/>
  <c r="G145" i="2"/>
  <c r="F145" i="2"/>
  <c r="L146" i="2"/>
  <c r="G146" i="4"/>
  <c r="F146" i="4"/>
  <c r="L147" i="4"/>
  <c r="P143" i="4"/>
  <c r="Q143" i="4"/>
  <c r="O143" i="4"/>
  <c r="O144" i="4"/>
  <c r="O145" i="4"/>
  <c r="O143" i="2"/>
  <c r="O144" i="2"/>
  <c r="R144" i="4"/>
  <c r="C146" i="4"/>
  <c r="B146" i="4"/>
  <c r="D146" i="4"/>
  <c r="G146" i="2"/>
  <c r="F146" i="2"/>
  <c r="L147" i="2"/>
  <c r="K148" i="2"/>
  <c r="E147" i="2"/>
  <c r="H297" i="2"/>
  <c r="I296" i="2"/>
  <c r="G147" i="4"/>
  <c r="F147" i="4"/>
  <c r="L148" i="4"/>
  <c r="C145" i="2"/>
  <c r="B145" i="2"/>
  <c r="D145" i="2"/>
  <c r="Q145" i="4"/>
  <c r="U145" i="4"/>
  <c r="M146" i="4"/>
  <c r="N146" i="4"/>
  <c r="P145" i="4"/>
  <c r="R145" i="4"/>
  <c r="T145" i="4"/>
  <c r="Q144" i="2"/>
  <c r="U144" i="2"/>
  <c r="M145" i="2"/>
  <c r="N145" i="2"/>
  <c r="R144" i="2"/>
  <c r="T144" i="2"/>
  <c r="P144" i="2"/>
  <c r="O146" i="4"/>
  <c r="O145" i="2"/>
  <c r="C147" i="4"/>
  <c r="B147" i="4"/>
  <c r="D147" i="4"/>
  <c r="G147" i="2"/>
  <c r="F147" i="2"/>
  <c r="L148" i="2"/>
  <c r="Q145" i="2"/>
  <c r="U145" i="2"/>
  <c r="R145" i="2"/>
  <c r="T145" i="2"/>
  <c r="P145" i="2"/>
  <c r="G148" i="4"/>
  <c r="F148" i="4"/>
  <c r="L149" i="4"/>
  <c r="H298" i="2"/>
  <c r="I297" i="2"/>
  <c r="K149" i="2"/>
  <c r="E148" i="2"/>
  <c r="C146" i="2"/>
  <c r="B146" i="2"/>
  <c r="D146" i="2"/>
  <c r="Q146" i="4"/>
  <c r="U146" i="4"/>
  <c r="M147" i="4"/>
  <c r="N147" i="4"/>
  <c r="O147" i="4"/>
  <c r="P146" i="4"/>
  <c r="R146" i="4"/>
  <c r="T146" i="4"/>
  <c r="U146" i="2"/>
  <c r="T146" i="2"/>
  <c r="G149" i="4"/>
  <c r="F149" i="4"/>
  <c r="L150" i="4"/>
  <c r="G148" i="2"/>
  <c r="F148" i="2"/>
  <c r="L149" i="2"/>
  <c r="K150" i="2"/>
  <c r="E149" i="2"/>
  <c r="H299" i="2"/>
  <c r="I298" i="2"/>
  <c r="C148" i="4"/>
  <c r="B148" i="4"/>
  <c r="D148" i="4"/>
  <c r="C147" i="2"/>
  <c r="B147" i="2"/>
  <c r="D147" i="2"/>
  <c r="Q147" i="4"/>
  <c r="U147" i="4"/>
  <c r="M148" i="4"/>
  <c r="N148" i="4"/>
  <c r="O148" i="4"/>
  <c r="P147" i="4"/>
  <c r="R147" i="4"/>
  <c r="T147" i="4"/>
  <c r="M146" i="2"/>
  <c r="N146" i="2"/>
  <c r="O146" i="2"/>
  <c r="U147" i="2"/>
  <c r="T147" i="2"/>
  <c r="Q148" i="4"/>
  <c r="U148" i="4"/>
  <c r="P148" i="4"/>
  <c r="R148" i="4"/>
  <c r="T148" i="4"/>
  <c r="G149" i="2"/>
  <c r="F149" i="2"/>
  <c r="L150" i="2"/>
  <c r="C149" i="4"/>
  <c r="B149" i="4"/>
  <c r="D149" i="4"/>
  <c r="M147" i="2"/>
  <c r="N147" i="2"/>
  <c r="O147" i="2"/>
  <c r="Q147" i="2"/>
  <c r="H300" i="2"/>
  <c r="I299" i="2"/>
  <c r="K151" i="2"/>
  <c r="E150" i="2"/>
  <c r="C148" i="2"/>
  <c r="B148" i="2"/>
  <c r="D148" i="2"/>
  <c r="G150" i="4"/>
  <c r="F150" i="4"/>
  <c r="L151" i="4"/>
  <c r="P146" i="2"/>
  <c r="R146" i="2"/>
  <c r="Q146" i="2"/>
  <c r="C150" i="4"/>
  <c r="B150" i="4"/>
  <c r="D150" i="4"/>
  <c r="U148" i="2"/>
  <c r="T148" i="2"/>
  <c r="G151" i="4"/>
  <c r="F151" i="4"/>
  <c r="L152" i="4"/>
  <c r="K152" i="2"/>
  <c r="E151" i="2"/>
  <c r="H301" i="2"/>
  <c r="I300" i="2"/>
  <c r="U149" i="4"/>
  <c r="M150" i="4"/>
  <c r="N150" i="4"/>
  <c r="T149" i="4"/>
  <c r="G150" i="2"/>
  <c r="F150" i="2"/>
  <c r="L151" i="2"/>
  <c r="M148" i="2"/>
  <c r="N148" i="2"/>
  <c r="Q148" i="2"/>
  <c r="C149" i="2"/>
  <c r="B149" i="2"/>
  <c r="D149" i="2"/>
  <c r="M149" i="4"/>
  <c r="N149" i="4"/>
  <c r="O149" i="4"/>
  <c r="O150" i="4"/>
  <c r="P147" i="2"/>
  <c r="R147" i="2"/>
  <c r="U149" i="2"/>
  <c r="T149" i="2"/>
  <c r="G151" i="2"/>
  <c r="F151" i="2"/>
  <c r="L152" i="2"/>
  <c r="H302" i="2"/>
  <c r="I301" i="2"/>
  <c r="K153" i="2"/>
  <c r="E152" i="2"/>
  <c r="C151" i="4"/>
  <c r="B151" i="4"/>
  <c r="D151" i="4"/>
  <c r="O148" i="2"/>
  <c r="P149" i="4"/>
  <c r="Q149" i="4"/>
  <c r="P148" i="2"/>
  <c r="R148" i="2"/>
  <c r="C150" i="2"/>
  <c r="B150" i="2"/>
  <c r="D150" i="2"/>
  <c r="G152" i="4"/>
  <c r="F152" i="4"/>
  <c r="L153" i="4"/>
  <c r="Q150" i="4"/>
  <c r="U150" i="4"/>
  <c r="M151" i="4"/>
  <c r="N151" i="4"/>
  <c r="O151" i="4"/>
  <c r="P150" i="4"/>
  <c r="R150" i="4"/>
  <c r="T150" i="4"/>
  <c r="R149" i="4"/>
  <c r="M149" i="2"/>
  <c r="N149" i="2"/>
  <c r="Q149" i="2"/>
  <c r="G153" i="4"/>
  <c r="F153" i="4"/>
  <c r="L154" i="4"/>
  <c r="Q151" i="4"/>
  <c r="U151" i="4"/>
  <c r="P151" i="4"/>
  <c r="R151" i="4"/>
  <c r="T151" i="4"/>
  <c r="G152" i="2"/>
  <c r="F152" i="2"/>
  <c r="L153" i="2"/>
  <c r="P149" i="2"/>
  <c r="R149" i="2"/>
  <c r="C152" i="4"/>
  <c r="B152" i="4"/>
  <c r="D152" i="4"/>
  <c r="U150" i="2"/>
  <c r="T150" i="2"/>
  <c r="K154" i="2"/>
  <c r="E153" i="2"/>
  <c r="H303" i="2"/>
  <c r="I302" i="2"/>
  <c r="C151" i="2"/>
  <c r="B151" i="2"/>
  <c r="D151" i="2"/>
  <c r="O149" i="2"/>
  <c r="M150" i="2"/>
  <c r="N150" i="2"/>
  <c r="Q150" i="2"/>
  <c r="H304" i="2"/>
  <c r="I303" i="2"/>
  <c r="K155" i="2"/>
  <c r="E154" i="2"/>
  <c r="U152" i="4"/>
  <c r="T152" i="4"/>
  <c r="C152" i="2"/>
  <c r="B152" i="2"/>
  <c r="D152" i="2"/>
  <c r="C153" i="4"/>
  <c r="B153" i="4"/>
  <c r="D153" i="4"/>
  <c r="O150" i="2"/>
  <c r="M151" i="2"/>
  <c r="N151" i="2"/>
  <c r="Q151" i="2"/>
  <c r="U151" i="2"/>
  <c r="M152" i="2"/>
  <c r="N152" i="2"/>
  <c r="T151" i="2"/>
  <c r="G153" i="2"/>
  <c r="F153" i="2"/>
  <c r="L154" i="2"/>
  <c r="G154" i="4"/>
  <c r="F154" i="4"/>
  <c r="L155" i="4"/>
  <c r="P150" i="2"/>
  <c r="R150" i="2"/>
  <c r="M152" i="4"/>
  <c r="N152" i="4"/>
  <c r="O152" i="4"/>
  <c r="U153" i="4"/>
  <c r="T153" i="4"/>
  <c r="Q152" i="2"/>
  <c r="U152" i="2"/>
  <c r="R152" i="2"/>
  <c r="T152" i="2"/>
  <c r="P152" i="2"/>
  <c r="R152" i="4"/>
  <c r="M153" i="4"/>
  <c r="N153" i="4"/>
  <c r="R153" i="4"/>
  <c r="G155" i="4"/>
  <c r="F155" i="4"/>
  <c r="L156" i="4"/>
  <c r="C153" i="2"/>
  <c r="B153" i="2"/>
  <c r="D153" i="2"/>
  <c r="C154" i="4"/>
  <c r="B154" i="4"/>
  <c r="D154" i="4"/>
  <c r="G154" i="2"/>
  <c r="F154" i="2"/>
  <c r="L155" i="2"/>
  <c r="K156" i="2"/>
  <c r="E155" i="2"/>
  <c r="H305" i="2"/>
  <c r="I304" i="2"/>
  <c r="O153" i="4"/>
  <c r="P151" i="2"/>
  <c r="R151" i="2"/>
  <c r="O151" i="2"/>
  <c r="O152" i="2"/>
  <c r="P152" i="4"/>
  <c r="Q152" i="4"/>
  <c r="C155" i="4"/>
  <c r="B155" i="4"/>
  <c r="D155" i="4"/>
  <c r="M153" i="2"/>
  <c r="N153" i="2"/>
  <c r="O153" i="2"/>
  <c r="B154" i="2"/>
  <c r="D154" i="2"/>
  <c r="M154" i="2"/>
  <c r="N154" i="2"/>
  <c r="O154" i="2"/>
  <c r="P153" i="4"/>
  <c r="Q153" i="4"/>
  <c r="G155" i="2"/>
  <c r="F155" i="2"/>
  <c r="L156" i="2"/>
  <c r="H306" i="2"/>
  <c r="I305" i="2"/>
  <c r="K157" i="2"/>
  <c r="E156" i="2"/>
  <c r="C154" i="2"/>
  <c r="U154" i="4"/>
  <c r="M155" i="4"/>
  <c r="N155" i="4"/>
  <c r="T154" i="4"/>
  <c r="Q153" i="2"/>
  <c r="U153" i="2"/>
  <c r="R153" i="2"/>
  <c r="T153" i="2"/>
  <c r="P153" i="2"/>
  <c r="G156" i="4"/>
  <c r="F156" i="4"/>
  <c r="L157" i="4"/>
  <c r="M154" i="4"/>
  <c r="N154" i="4"/>
  <c r="Q154" i="4"/>
  <c r="C156" i="4"/>
  <c r="B156" i="4"/>
  <c r="D156" i="4"/>
  <c r="Q154" i="2"/>
  <c r="U154" i="2"/>
  <c r="R154" i="2"/>
  <c r="T154" i="2"/>
  <c r="P154" i="2"/>
  <c r="G156" i="2"/>
  <c r="F156" i="2"/>
  <c r="L157" i="2"/>
  <c r="R154" i="4"/>
  <c r="G157" i="4"/>
  <c r="F157" i="4"/>
  <c r="L158" i="4"/>
  <c r="K158" i="2"/>
  <c r="E157" i="2"/>
  <c r="H307" i="2"/>
  <c r="I306" i="2"/>
  <c r="C155" i="2"/>
  <c r="B155" i="2"/>
  <c r="D155" i="2"/>
  <c r="M155" i="2"/>
  <c r="N155" i="2"/>
  <c r="O155" i="2"/>
  <c r="Q155" i="4"/>
  <c r="U155" i="4"/>
  <c r="M156" i="4"/>
  <c r="N156" i="4"/>
  <c r="P155" i="4"/>
  <c r="R155" i="4"/>
  <c r="T155" i="4"/>
  <c r="O154" i="4"/>
  <c r="O155" i="4"/>
  <c r="O156" i="4"/>
  <c r="P154" i="4"/>
  <c r="G158" i="4"/>
  <c r="F158" i="4"/>
  <c r="L159" i="4"/>
  <c r="C156" i="2"/>
  <c r="B156" i="2"/>
  <c r="D156" i="2"/>
  <c r="H308" i="2"/>
  <c r="I307" i="2"/>
  <c r="K159" i="2"/>
  <c r="E158" i="2"/>
  <c r="C157" i="4"/>
  <c r="B157" i="4"/>
  <c r="D157" i="4"/>
  <c r="G157" i="2"/>
  <c r="F157" i="2"/>
  <c r="L158" i="2"/>
  <c r="Q155" i="2"/>
  <c r="U155" i="2"/>
  <c r="M156" i="2"/>
  <c r="N156" i="2"/>
  <c r="O156" i="2"/>
  <c r="R155" i="2"/>
  <c r="P155" i="2"/>
  <c r="T155" i="2"/>
  <c r="Q156" i="4"/>
  <c r="U156" i="4"/>
  <c r="M157" i="4"/>
  <c r="N157" i="4"/>
  <c r="P156" i="4"/>
  <c r="R156" i="4"/>
  <c r="T156" i="4"/>
  <c r="O157" i="4"/>
  <c r="G158" i="2"/>
  <c r="F158" i="2"/>
  <c r="L159" i="2"/>
  <c r="K160" i="2"/>
  <c r="E159" i="2"/>
  <c r="H309" i="2"/>
  <c r="I308" i="2"/>
  <c r="C158" i="4"/>
  <c r="B158" i="4"/>
  <c r="D158" i="4"/>
  <c r="C157" i="2"/>
  <c r="B157" i="2"/>
  <c r="D157" i="2"/>
  <c r="Q157" i="4"/>
  <c r="U157" i="4"/>
  <c r="M158" i="4"/>
  <c r="N158" i="4"/>
  <c r="P157" i="4"/>
  <c r="R157" i="4"/>
  <c r="T157" i="4"/>
  <c r="Q156" i="2"/>
  <c r="U156" i="2"/>
  <c r="M157" i="2"/>
  <c r="N157" i="2"/>
  <c r="O157" i="2"/>
  <c r="R156" i="2"/>
  <c r="P156" i="2"/>
  <c r="T156" i="2"/>
  <c r="G159" i="4"/>
  <c r="F159" i="4"/>
  <c r="L160" i="4"/>
  <c r="O158" i="4"/>
  <c r="C159" i="4"/>
  <c r="B159" i="4"/>
  <c r="D159" i="4"/>
  <c r="G160" i="4"/>
  <c r="F160" i="4"/>
  <c r="L161" i="4"/>
  <c r="H310" i="2"/>
  <c r="I309" i="2"/>
  <c r="K161" i="2"/>
  <c r="E160" i="2"/>
  <c r="C158" i="2"/>
  <c r="B158" i="2"/>
  <c r="D158" i="2"/>
  <c r="Q157" i="2"/>
  <c r="U157" i="2"/>
  <c r="M158" i="2"/>
  <c r="N158" i="2"/>
  <c r="O158" i="2"/>
  <c r="R157" i="2"/>
  <c r="P157" i="2"/>
  <c r="T157" i="2"/>
  <c r="Q158" i="4"/>
  <c r="U158" i="4"/>
  <c r="M159" i="4"/>
  <c r="N159" i="4"/>
  <c r="O159" i="4"/>
  <c r="P158" i="4"/>
  <c r="R158" i="4"/>
  <c r="T158" i="4"/>
  <c r="G159" i="2"/>
  <c r="F159" i="2"/>
  <c r="L160" i="2"/>
  <c r="K162" i="2"/>
  <c r="E161" i="2"/>
  <c r="H311" i="2"/>
  <c r="I310" i="2"/>
  <c r="C160" i="4"/>
  <c r="B160" i="4"/>
  <c r="D160" i="4"/>
  <c r="Q159" i="4"/>
  <c r="U159" i="4"/>
  <c r="M160" i="4"/>
  <c r="N160" i="4"/>
  <c r="O160" i="4"/>
  <c r="P159" i="4"/>
  <c r="R159" i="4"/>
  <c r="T159" i="4"/>
  <c r="C159" i="2"/>
  <c r="B159" i="2"/>
  <c r="D159" i="2"/>
  <c r="G160" i="2"/>
  <c r="F160" i="2"/>
  <c r="L161" i="2"/>
  <c r="Q158" i="2"/>
  <c r="U158" i="2"/>
  <c r="M159" i="2"/>
  <c r="N159" i="2"/>
  <c r="O159" i="2"/>
  <c r="R158" i="2"/>
  <c r="P158" i="2"/>
  <c r="T158" i="2"/>
  <c r="G161" i="4"/>
  <c r="F161" i="4"/>
  <c r="L162" i="4"/>
  <c r="C161" i="4"/>
  <c r="B161" i="4"/>
  <c r="D161" i="4"/>
  <c r="G161" i="2"/>
  <c r="F161" i="2"/>
  <c r="L162" i="2"/>
  <c r="G162" i="4"/>
  <c r="F162" i="4"/>
  <c r="L163" i="4"/>
  <c r="C160" i="2"/>
  <c r="B160" i="2"/>
  <c r="D160" i="2"/>
  <c r="Q159" i="2"/>
  <c r="U159" i="2"/>
  <c r="M160" i="2"/>
  <c r="N160" i="2"/>
  <c r="O160" i="2"/>
  <c r="R159" i="2"/>
  <c r="P159" i="2"/>
  <c r="T159" i="2"/>
  <c r="H312" i="2"/>
  <c r="I311" i="2"/>
  <c r="K163" i="2"/>
  <c r="E162" i="2"/>
  <c r="Q160" i="4"/>
  <c r="U160" i="4"/>
  <c r="M161" i="4"/>
  <c r="N161" i="4"/>
  <c r="O161" i="4"/>
  <c r="P160" i="4"/>
  <c r="R160" i="4"/>
  <c r="T160" i="4"/>
  <c r="K164" i="2"/>
  <c r="E163" i="2"/>
  <c r="H313" i="2"/>
  <c r="I312" i="2"/>
  <c r="C162" i="4"/>
  <c r="B162" i="4"/>
  <c r="D162" i="4"/>
  <c r="G162" i="2"/>
  <c r="F162" i="2"/>
  <c r="L163" i="2"/>
  <c r="Q160" i="2"/>
  <c r="U160" i="2"/>
  <c r="R160" i="2"/>
  <c r="P160" i="2"/>
  <c r="T160" i="2"/>
  <c r="G163" i="4"/>
  <c r="F163" i="4"/>
  <c r="L164" i="4"/>
  <c r="C161" i="2"/>
  <c r="B161" i="2"/>
  <c r="D161" i="2"/>
  <c r="Q161" i="4"/>
  <c r="U161" i="4"/>
  <c r="M162" i="4"/>
  <c r="N162" i="4"/>
  <c r="O162" i="4"/>
  <c r="P161" i="4"/>
  <c r="R161" i="4"/>
  <c r="T161" i="4"/>
  <c r="U161" i="2"/>
  <c r="T161" i="2"/>
  <c r="G164" i="4"/>
  <c r="F164" i="4"/>
  <c r="L165" i="4"/>
  <c r="G163" i="2"/>
  <c r="F163" i="2"/>
  <c r="L164" i="2"/>
  <c r="H314" i="2"/>
  <c r="I313" i="2"/>
  <c r="K165" i="2"/>
  <c r="E164" i="2"/>
  <c r="M161" i="2"/>
  <c r="N161" i="2"/>
  <c r="O161" i="2"/>
  <c r="C163" i="4"/>
  <c r="B163" i="4"/>
  <c r="D163" i="4"/>
  <c r="C162" i="2"/>
  <c r="B162" i="2"/>
  <c r="D162" i="2"/>
  <c r="Q162" i="4"/>
  <c r="U162" i="4"/>
  <c r="M163" i="4"/>
  <c r="N163" i="4"/>
  <c r="O163" i="4"/>
  <c r="P162" i="4"/>
  <c r="R162" i="4"/>
  <c r="T162" i="4"/>
  <c r="G164" i="2"/>
  <c r="F164" i="2"/>
  <c r="L165" i="2"/>
  <c r="C164" i="4"/>
  <c r="B164" i="4"/>
  <c r="D164" i="4"/>
  <c r="P161" i="2"/>
  <c r="M162" i="2"/>
  <c r="N162" i="2"/>
  <c r="O162" i="2"/>
  <c r="U162" i="2"/>
  <c r="P162" i="2"/>
  <c r="T162" i="2"/>
  <c r="Q163" i="4"/>
  <c r="U163" i="4"/>
  <c r="M164" i="4"/>
  <c r="N164" i="4"/>
  <c r="O164" i="4"/>
  <c r="P163" i="4"/>
  <c r="R163" i="4"/>
  <c r="T163" i="4"/>
  <c r="K166" i="2"/>
  <c r="E165" i="2"/>
  <c r="H315" i="2"/>
  <c r="I314" i="2"/>
  <c r="C163" i="2"/>
  <c r="B163" i="2"/>
  <c r="D163" i="2"/>
  <c r="G165" i="4"/>
  <c r="F165" i="4"/>
  <c r="L166" i="4"/>
  <c r="R161" i="2"/>
  <c r="Q161" i="2"/>
  <c r="U163" i="2"/>
  <c r="T163" i="2"/>
  <c r="Q164" i="4"/>
  <c r="U164" i="4"/>
  <c r="P164" i="4"/>
  <c r="R164" i="4"/>
  <c r="T164" i="4"/>
  <c r="G165" i="2"/>
  <c r="F165" i="2"/>
  <c r="L166" i="2"/>
  <c r="M163" i="2"/>
  <c r="N163" i="2"/>
  <c r="P163" i="2"/>
  <c r="C165" i="4"/>
  <c r="B165" i="4"/>
  <c r="D165" i="4"/>
  <c r="G166" i="4"/>
  <c r="F166" i="4"/>
  <c r="L167" i="4"/>
  <c r="H316" i="2"/>
  <c r="I315" i="2"/>
  <c r="K167" i="2"/>
  <c r="E166" i="2"/>
  <c r="C164" i="2"/>
  <c r="B164" i="2"/>
  <c r="D164" i="2"/>
  <c r="R162" i="2"/>
  <c r="Q162" i="2"/>
  <c r="H317" i="2"/>
  <c r="I316" i="2"/>
  <c r="C166" i="4"/>
  <c r="B166" i="4"/>
  <c r="D166" i="4"/>
  <c r="U164" i="2"/>
  <c r="T164" i="2"/>
  <c r="G167" i="4"/>
  <c r="F167" i="4"/>
  <c r="L168" i="4"/>
  <c r="C165" i="2"/>
  <c r="B165" i="2"/>
  <c r="D165" i="2"/>
  <c r="R163" i="2"/>
  <c r="Q163" i="2"/>
  <c r="O163" i="2"/>
  <c r="K168" i="2"/>
  <c r="E167" i="2"/>
  <c r="U165" i="4"/>
  <c r="M166" i="4"/>
  <c r="N166" i="4"/>
  <c r="T165" i="4"/>
  <c r="G166" i="2"/>
  <c r="F166" i="2"/>
  <c r="L167" i="2"/>
  <c r="M165" i="4"/>
  <c r="N165" i="4"/>
  <c r="O165" i="4"/>
  <c r="O166" i="4"/>
  <c r="M164" i="2"/>
  <c r="N164" i="2"/>
  <c r="Q164" i="2"/>
  <c r="U165" i="2"/>
  <c r="T165" i="2"/>
  <c r="G168" i="4"/>
  <c r="F168" i="4"/>
  <c r="L169" i="4"/>
  <c r="Q166" i="4"/>
  <c r="U166" i="4"/>
  <c r="P166" i="4"/>
  <c r="R166" i="4"/>
  <c r="T166" i="4"/>
  <c r="R165" i="4"/>
  <c r="O164" i="2"/>
  <c r="P164" i="2"/>
  <c r="M165" i="2"/>
  <c r="N165" i="2"/>
  <c r="P165" i="2"/>
  <c r="G167" i="2"/>
  <c r="F167" i="2"/>
  <c r="L168" i="2"/>
  <c r="C166" i="2"/>
  <c r="B166" i="2"/>
  <c r="D166" i="2"/>
  <c r="K169" i="2"/>
  <c r="E168" i="2"/>
  <c r="C167" i="4"/>
  <c r="B167" i="4"/>
  <c r="D167" i="4"/>
  <c r="H318" i="2"/>
  <c r="I317" i="2"/>
  <c r="P165" i="4"/>
  <c r="Q165" i="4"/>
  <c r="R164" i="2"/>
  <c r="U167" i="4"/>
  <c r="T167" i="4"/>
  <c r="H319" i="2"/>
  <c r="I318" i="2"/>
  <c r="K170" i="2"/>
  <c r="E169" i="2"/>
  <c r="C167" i="2"/>
  <c r="B167" i="2"/>
  <c r="D167" i="2"/>
  <c r="C168" i="4"/>
  <c r="B168" i="4"/>
  <c r="D168" i="4"/>
  <c r="M167" i="4"/>
  <c r="N167" i="4"/>
  <c r="O167" i="4"/>
  <c r="O165" i="2"/>
  <c r="R165" i="2"/>
  <c r="Q165" i="2"/>
  <c r="U166" i="2"/>
  <c r="M167" i="2"/>
  <c r="N167" i="2"/>
  <c r="T166" i="2"/>
  <c r="G168" i="2"/>
  <c r="F168" i="2"/>
  <c r="L169" i="2"/>
  <c r="G169" i="4"/>
  <c r="F169" i="4"/>
  <c r="L170" i="4"/>
  <c r="M166" i="2"/>
  <c r="N166" i="2"/>
  <c r="Q166" i="2"/>
  <c r="G170" i="4"/>
  <c r="F170" i="4"/>
  <c r="L171" i="4"/>
  <c r="C168" i="2"/>
  <c r="B168" i="2"/>
  <c r="D168" i="2"/>
  <c r="U168" i="4"/>
  <c r="T168" i="4"/>
  <c r="Q167" i="2"/>
  <c r="U167" i="2"/>
  <c r="M168" i="2"/>
  <c r="N168" i="2"/>
  <c r="R167" i="2"/>
  <c r="P167" i="2"/>
  <c r="T167" i="2"/>
  <c r="P166" i="2"/>
  <c r="O166" i="2"/>
  <c r="O167" i="2"/>
  <c r="O168" i="2"/>
  <c r="P167" i="4"/>
  <c r="Q167" i="4"/>
  <c r="C169" i="4"/>
  <c r="B169" i="4"/>
  <c r="D169" i="4"/>
  <c r="G169" i="2"/>
  <c r="F169" i="2"/>
  <c r="L170" i="2"/>
  <c r="K171" i="2"/>
  <c r="E170" i="2"/>
  <c r="H320" i="2"/>
  <c r="I319" i="2"/>
  <c r="R166" i="2"/>
  <c r="R167" i="4"/>
  <c r="M168" i="4"/>
  <c r="N168" i="4"/>
  <c r="Q168" i="4"/>
  <c r="Q168" i="2"/>
  <c r="U168" i="2"/>
  <c r="R168" i="2"/>
  <c r="P168" i="2"/>
  <c r="T168" i="2"/>
  <c r="G171" i="4"/>
  <c r="F171" i="4"/>
  <c r="L172" i="4"/>
  <c r="R168" i="4"/>
  <c r="M169" i="4"/>
  <c r="N169" i="4"/>
  <c r="G170" i="2"/>
  <c r="F170" i="2"/>
  <c r="L171" i="2"/>
  <c r="H321" i="2"/>
  <c r="I320" i="2"/>
  <c r="K172" i="2"/>
  <c r="E171" i="2"/>
  <c r="C169" i="2"/>
  <c r="B169" i="2"/>
  <c r="D169" i="2"/>
  <c r="Q169" i="4"/>
  <c r="U169" i="4"/>
  <c r="P169" i="4"/>
  <c r="R169" i="4"/>
  <c r="T169" i="4"/>
  <c r="C170" i="4"/>
  <c r="B170" i="4"/>
  <c r="D170" i="4"/>
  <c r="O168" i="4"/>
  <c r="O169" i="4"/>
  <c r="P168" i="4"/>
  <c r="U170" i="4"/>
  <c r="T170" i="4"/>
  <c r="U169" i="2"/>
  <c r="M169" i="2"/>
  <c r="N169" i="2"/>
  <c r="P169" i="2"/>
  <c r="T169" i="2"/>
  <c r="G171" i="2"/>
  <c r="F171" i="2"/>
  <c r="L172" i="2"/>
  <c r="G172" i="4"/>
  <c r="F172" i="4"/>
  <c r="L173" i="4"/>
  <c r="O169" i="2"/>
  <c r="K173" i="2"/>
  <c r="E172" i="2"/>
  <c r="H322" i="2"/>
  <c r="I321" i="2"/>
  <c r="C170" i="2"/>
  <c r="B170" i="2"/>
  <c r="D170" i="2"/>
  <c r="C171" i="4"/>
  <c r="B171" i="4"/>
  <c r="D171" i="4"/>
  <c r="M170" i="4"/>
  <c r="N170" i="4"/>
  <c r="R170" i="4"/>
  <c r="H323" i="2"/>
  <c r="I322" i="2"/>
  <c r="K174" i="2"/>
  <c r="E173" i="2"/>
  <c r="U171" i="4"/>
  <c r="T171" i="4"/>
  <c r="U170" i="2"/>
  <c r="T170" i="2"/>
  <c r="G173" i="4"/>
  <c r="F173" i="4"/>
  <c r="L174" i="4"/>
  <c r="C171" i="2"/>
  <c r="B171" i="2"/>
  <c r="D171" i="2"/>
  <c r="O170" i="4"/>
  <c r="R169" i="2"/>
  <c r="Q169" i="2"/>
  <c r="P170" i="4"/>
  <c r="Q170" i="4"/>
  <c r="C172" i="4"/>
  <c r="B172" i="4"/>
  <c r="D172" i="4"/>
  <c r="G172" i="2"/>
  <c r="F172" i="2"/>
  <c r="L173" i="2"/>
  <c r="M170" i="2"/>
  <c r="N170" i="2"/>
  <c r="P170" i="2"/>
  <c r="M171" i="4"/>
  <c r="N171" i="4"/>
  <c r="R171" i="4"/>
  <c r="U172" i="4"/>
  <c r="T172" i="4"/>
  <c r="G173" i="2"/>
  <c r="F173" i="2"/>
  <c r="L174" i="2"/>
  <c r="C173" i="4"/>
  <c r="B173" i="4"/>
  <c r="D173" i="4"/>
  <c r="K175" i="2"/>
  <c r="E174" i="2"/>
  <c r="H324" i="2"/>
  <c r="I323" i="2"/>
  <c r="O171" i="4"/>
  <c r="R170" i="2"/>
  <c r="Q170" i="2"/>
  <c r="P171" i="4"/>
  <c r="Q171" i="4"/>
  <c r="C172" i="2"/>
  <c r="B172" i="2"/>
  <c r="D172" i="2"/>
  <c r="U171" i="2"/>
  <c r="M172" i="2"/>
  <c r="N172" i="2"/>
  <c r="T171" i="2"/>
  <c r="G174" i="4"/>
  <c r="F174" i="4"/>
  <c r="L175" i="4"/>
  <c r="O170" i="2"/>
  <c r="M171" i="2"/>
  <c r="N171" i="2"/>
  <c r="Q171" i="2"/>
  <c r="M172" i="4"/>
  <c r="N172" i="4"/>
  <c r="R172" i="4"/>
  <c r="G175" i="4"/>
  <c r="F175" i="4"/>
  <c r="L176" i="4"/>
  <c r="Q172" i="2"/>
  <c r="U172" i="2"/>
  <c r="R172" i="2"/>
  <c r="P172" i="2"/>
  <c r="T172" i="2"/>
  <c r="U173" i="4"/>
  <c r="T173" i="4"/>
  <c r="G174" i="2"/>
  <c r="F174" i="2"/>
  <c r="L175" i="2"/>
  <c r="O171" i="2"/>
  <c r="O172" i="2"/>
  <c r="P171" i="2"/>
  <c r="O172" i="4"/>
  <c r="P172" i="4"/>
  <c r="Q172" i="4"/>
  <c r="C174" i="4"/>
  <c r="B174" i="4"/>
  <c r="D174" i="4"/>
  <c r="H325" i="2"/>
  <c r="I324" i="2"/>
  <c r="K176" i="2"/>
  <c r="E175" i="2"/>
  <c r="C173" i="2"/>
  <c r="B173" i="2"/>
  <c r="D173" i="2"/>
  <c r="R171" i="2"/>
  <c r="M173" i="4"/>
  <c r="N173" i="4"/>
  <c r="Q173" i="4"/>
  <c r="U173" i="2"/>
  <c r="T173" i="2"/>
  <c r="G175" i="2"/>
  <c r="F175" i="2"/>
  <c r="L176" i="2"/>
  <c r="G176" i="4"/>
  <c r="F176" i="4"/>
  <c r="L177" i="4"/>
  <c r="R173" i="4"/>
  <c r="M174" i="4"/>
  <c r="N174" i="4"/>
  <c r="M173" i="2"/>
  <c r="N173" i="2"/>
  <c r="Q173" i="2"/>
  <c r="Q174" i="4"/>
  <c r="U174" i="4"/>
  <c r="P174" i="4"/>
  <c r="R174" i="4"/>
  <c r="T174" i="4"/>
  <c r="K177" i="2"/>
  <c r="E176" i="2"/>
  <c r="H326" i="2"/>
  <c r="I325" i="2"/>
  <c r="C174" i="2"/>
  <c r="B174" i="2"/>
  <c r="D174" i="2"/>
  <c r="C175" i="4"/>
  <c r="B175" i="4"/>
  <c r="D175" i="4"/>
  <c r="O173" i="4"/>
  <c r="O174" i="4"/>
  <c r="O173" i="2"/>
  <c r="P173" i="4"/>
  <c r="U174" i="2"/>
  <c r="T174" i="2"/>
  <c r="G177" i="4"/>
  <c r="F177" i="4"/>
  <c r="L178" i="4"/>
  <c r="C175" i="2"/>
  <c r="B175" i="2"/>
  <c r="D175" i="2"/>
  <c r="P173" i="2"/>
  <c r="M174" i="2"/>
  <c r="N174" i="2"/>
  <c r="Q174" i="2"/>
  <c r="U175" i="4"/>
  <c r="T175" i="4"/>
  <c r="H327" i="2"/>
  <c r="I326" i="2"/>
  <c r="K178" i="2"/>
  <c r="E177" i="2"/>
  <c r="C176" i="4"/>
  <c r="B176" i="4"/>
  <c r="D176" i="4"/>
  <c r="G176" i="2"/>
  <c r="F176" i="2"/>
  <c r="L177" i="2"/>
  <c r="M175" i="4"/>
  <c r="N175" i="4"/>
  <c r="O175" i="4"/>
  <c r="R175" i="4"/>
  <c r="O174" i="2"/>
  <c r="R173" i="2"/>
  <c r="C176" i="2"/>
  <c r="B176" i="2"/>
  <c r="D176" i="2"/>
  <c r="U176" i="4"/>
  <c r="T176" i="4"/>
  <c r="U175" i="2"/>
  <c r="M176" i="2"/>
  <c r="N176" i="2"/>
  <c r="T175" i="2"/>
  <c r="G178" i="4"/>
  <c r="F178" i="4"/>
  <c r="L179" i="4"/>
  <c r="P175" i="4"/>
  <c r="Q175" i="4"/>
  <c r="P174" i="2"/>
  <c r="M175" i="2"/>
  <c r="N175" i="2"/>
  <c r="Q175" i="2"/>
  <c r="G177" i="2"/>
  <c r="F177" i="2"/>
  <c r="L178" i="2"/>
  <c r="K179" i="2"/>
  <c r="E178" i="2"/>
  <c r="H328" i="2"/>
  <c r="I327" i="2"/>
  <c r="C177" i="4"/>
  <c r="B177" i="4"/>
  <c r="D177" i="4"/>
  <c r="O175" i="2"/>
  <c r="O176" i="2"/>
  <c r="M176" i="4"/>
  <c r="N176" i="4"/>
  <c r="R176" i="4"/>
  <c r="R174" i="2"/>
  <c r="H329" i="2"/>
  <c r="I328" i="2"/>
  <c r="K180" i="2"/>
  <c r="E179" i="2"/>
  <c r="C177" i="2"/>
  <c r="B177" i="2"/>
  <c r="D177" i="2"/>
  <c r="G179" i="4"/>
  <c r="F179" i="4"/>
  <c r="L180" i="4"/>
  <c r="P175" i="2"/>
  <c r="P176" i="4"/>
  <c r="Q176" i="4"/>
  <c r="U177" i="4"/>
  <c r="T177" i="4"/>
  <c r="G178" i="2"/>
  <c r="F178" i="2"/>
  <c r="L179" i="2"/>
  <c r="C178" i="4"/>
  <c r="B178" i="4"/>
  <c r="D178" i="4"/>
  <c r="Q176" i="2"/>
  <c r="U176" i="2"/>
  <c r="M177" i="2"/>
  <c r="N177" i="2"/>
  <c r="O177" i="2"/>
  <c r="R176" i="2"/>
  <c r="P176" i="2"/>
  <c r="T176" i="2"/>
  <c r="O176" i="4"/>
  <c r="R175" i="2"/>
  <c r="M177" i="4"/>
  <c r="N177" i="4"/>
  <c r="Q177" i="4"/>
  <c r="U178" i="4"/>
  <c r="T178" i="4"/>
  <c r="G179" i="2"/>
  <c r="F179" i="2"/>
  <c r="L180" i="2"/>
  <c r="G180" i="4"/>
  <c r="F180" i="4"/>
  <c r="L181" i="4"/>
  <c r="K181" i="2"/>
  <c r="E180" i="2"/>
  <c r="H330" i="2"/>
  <c r="I329" i="2"/>
  <c r="O177" i="4"/>
  <c r="R177" i="4"/>
  <c r="M178" i="4"/>
  <c r="N178" i="4"/>
  <c r="Q178" i="4"/>
  <c r="C178" i="2"/>
  <c r="B178" i="2"/>
  <c r="D178" i="2"/>
  <c r="C179" i="4"/>
  <c r="B179" i="4"/>
  <c r="D179" i="4"/>
  <c r="Q177" i="2"/>
  <c r="U177" i="2"/>
  <c r="M178" i="2"/>
  <c r="N178" i="2"/>
  <c r="O178" i="2"/>
  <c r="R177" i="2"/>
  <c r="P177" i="2"/>
  <c r="T177" i="2"/>
  <c r="P177" i="4"/>
  <c r="U179" i="4"/>
  <c r="T179" i="4"/>
  <c r="G181" i="4"/>
  <c r="F181" i="4"/>
  <c r="L182" i="4"/>
  <c r="C179" i="2"/>
  <c r="B179" i="2"/>
  <c r="D179" i="2"/>
  <c r="R178" i="4"/>
  <c r="M179" i="4"/>
  <c r="N179" i="4"/>
  <c r="Q179" i="4"/>
  <c r="Q178" i="2"/>
  <c r="U178" i="2"/>
  <c r="M179" i="2"/>
  <c r="N179" i="2"/>
  <c r="O179" i="2"/>
  <c r="R178" i="2"/>
  <c r="P178" i="2"/>
  <c r="T178" i="2"/>
  <c r="H331" i="2"/>
  <c r="I330" i="2"/>
  <c r="K182" i="2"/>
  <c r="E181" i="2"/>
  <c r="C180" i="4"/>
  <c r="B180" i="4"/>
  <c r="D180" i="4"/>
  <c r="G180" i="2"/>
  <c r="F180" i="2"/>
  <c r="L181" i="2"/>
  <c r="O178" i="4"/>
  <c r="O179" i="4"/>
  <c r="P178" i="4"/>
  <c r="C180" i="2"/>
  <c r="B180" i="2"/>
  <c r="D180" i="2"/>
  <c r="G181" i="2"/>
  <c r="F181" i="2"/>
  <c r="L182" i="2"/>
  <c r="K183" i="2"/>
  <c r="E182" i="2"/>
  <c r="H332" i="2"/>
  <c r="I331" i="2"/>
  <c r="Q179" i="2"/>
  <c r="U179" i="2"/>
  <c r="M180" i="2"/>
  <c r="N180" i="2"/>
  <c r="O180" i="2"/>
  <c r="R179" i="2"/>
  <c r="P179" i="2"/>
  <c r="T179" i="2"/>
  <c r="G182" i="4"/>
  <c r="F182" i="4"/>
  <c r="L183" i="4"/>
  <c r="R179" i="4"/>
  <c r="M180" i="4"/>
  <c r="N180" i="4"/>
  <c r="O180" i="4"/>
  <c r="B181" i="4"/>
  <c r="D181" i="4"/>
  <c r="M181" i="4"/>
  <c r="N181" i="4"/>
  <c r="O181" i="4"/>
  <c r="U180" i="4"/>
  <c r="R180" i="4"/>
  <c r="T180" i="4"/>
  <c r="C181" i="4"/>
  <c r="P179" i="4"/>
  <c r="G183" i="4"/>
  <c r="F183" i="4"/>
  <c r="L184" i="4"/>
  <c r="G182" i="2"/>
  <c r="F182" i="2"/>
  <c r="L183" i="2"/>
  <c r="Q181" i="4"/>
  <c r="U181" i="4"/>
  <c r="P181" i="4"/>
  <c r="R181" i="4"/>
  <c r="T181" i="4"/>
  <c r="C182" i="4"/>
  <c r="B182" i="4"/>
  <c r="D182" i="4"/>
  <c r="H333" i="2"/>
  <c r="I332" i="2"/>
  <c r="K184" i="2"/>
  <c r="E183" i="2"/>
  <c r="C181" i="2"/>
  <c r="B181" i="2"/>
  <c r="D181" i="2"/>
  <c r="Q180" i="2"/>
  <c r="U180" i="2"/>
  <c r="M181" i="2"/>
  <c r="N181" i="2"/>
  <c r="O181" i="2"/>
  <c r="R180" i="2"/>
  <c r="P180" i="2"/>
  <c r="T180" i="2"/>
  <c r="P180" i="4"/>
  <c r="Q180" i="4"/>
  <c r="Q181" i="2"/>
  <c r="U181" i="2"/>
  <c r="R181" i="2"/>
  <c r="P181" i="2"/>
  <c r="T181" i="2"/>
  <c r="U182" i="4"/>
  <c r="T182" i="4"/>
  <c r="G183" i="2"/>
  <c r="F183" i="2"/>
  <c r="L184" i="2"/>
  <c r="C183" i="4"/>
  <c r="B183" i="4"/>
  <c r="D183" i="4"/>
  <c r="K185" i="2"/>
  <c r="E184" i="2"/>
  <c r="H334" i="2"/>
  <c r="I333" i="2"/>
  <c r="C182" i="2"/>
  <c r="B182" i="2"/>
  <c r="D182" i="2"/>
  <c r="G184" i="4"/>
  <c r="F184" i="4"/>
  <c r="L185" i="4"/>
  <c r="M182" i="4"/>
  <c r="N182" i="4"/>
  <c r="O182" i="4"/>
  <c r="U183" i="4"/>
  <c r="T183" i="4"/>
  <c r="G184" i="2"/>
  <c r="F184" i="2"/>
  <c r="L185" i="2"/>
  <c r="R182" i="4"/>
  <c r="M183" i="4"/>
  <c r="N183" i="4"/>
  <c r="Q183" i="4"/>
  <c r="M182" i="2"/>
  <c r="N182" i="2"/>
  <c r="O182" i="2"/>
  <c r="G185" i="4"/>
  <c r="F185" i="4"/>
  <c r="L186" i="4"/>
  <c r="H335" i="2"/>
  <c r="I334" i="2"/>
  <c r="K186" i="2"/>
  <c r="E185" i="2"/>
  <c r="C184" i="4"/>
  <c r="B184" i="4"/>
  <c r="D184" i="4"/>
  <c r="Q182" i="2"/>
  <c r="U182" i="2"/>
  <c r="R182" i="2"/>
  <c r="P182" i="2"/>
  <c r="T182" i="2"/>
  <c r="C183" i="2"/>
  <c r="B183" i="2"/>
  <c r="D183" i="2"/>
  <c r="O183" i="4"/>
  <c r="P182" i="4"/>
  <c r="Q182" i="4"/>
  <c r="U184" i="4"/>
  <c r="T184" i="4"/>
  <c r="G186" i="4"/>
  <c r="F186" i="4"/>
  <c r="L187" i="4"/>
  <c r="G185" i="2"/>
  <c r="F185" i="2"/>
  <c r="L186" i="2"/>
  <c r="M183" i="2"/>
  <c r="N183" i="2"/>
  <c r="R183" i="4"/>
  <c r="M184" i="4"/>
  <c r="N184" i="4"/>
  <c r="Q184" i="4"/>
  <c r="Q183" i="2"/>
  <c r="U183" i="2"/>
  <c r="R183" i="2"/>
  <c r="P183" i="2"/>
  <c r="T183" i="2"/>
  <c r="K187" i="2"/>
  <c r="E186" i="2"/>
  <c r="H336" i="2"/>
  <c r="I335" i="2"/>
  <c r="C185" i="4"/>
  <c r="B185" i="4"/>
  <c r="D185" i="4"/>
  <c r="C184" i="2"/>
  <c r="B184" i="2"/>
  <c r="D184" i="2"/>
  <c r="O184" i="4"/>
  <c r="O183" i="2"/>
  <c r="P183" i="4"/>
  <c r="U185" i="4"/>
  <c r="B186" i="4"/>
  <c r="D186" i="4"/>
  <c r="M186" i="4"/>
  <c r="N186" i="4"/>
  <c r="T185" i="4"/>
  <c r="G186" i="2"/>
  <c r="F186" i="2"/>
  <c r="L187" i="2"/>
  <c r="C186" i="4"/>
  <c r="R184" i="4"/>
  <c r="M185" i="4"/>
  <c r="N185" i="4"/>
  <c r="Q185" i="4"/>
  <c r="U184" i="2"/>
  <c r="B185" i="2"/>
  <c r="D185" i="2"/>
  <c r="M185" i="2"/>
  <c r="N185" i="2"/>
  <c r="T184" i="2"/>
  <c r="H337" i="2"/>
  <c r="I336" i="2"/>
  <c r="K188" i="2"/>
  <c r="E187" i="2"/>
  <c r="C185" i="2"/>
  <c r="G187" i="4"/>
  <c r="F187" i="4"/>
  <c r="L188" i="4"/>
  <c r="O185" i="4"/>
  <c r="O186" i="4"/>
  <c r="M184" i="2"/>
  <c r="N184" i="2"/>
  <c r="Q184" i="2"/>
  <c r="P184" i="4"/>
  <c r="C186" i="2"/>
  <c r="B186" i="2"/>
  <c r="D186" i="2"/>
  <c r="P184" i="2"/>
  <c r="O184" i="2"/>
  <c r="O185" i="2"/>
  <c r="R185" i="4"/>
  <c r="G188" i="4"/>
  <c r="F188" i="4"/>
  <c r="L189" i="4"/>
  <c r="K189" i="2"/>
  <c r="E188" i="2"/>
  <c r="H338" i="2"/>
  <c r="I337" i="2"/>
  <c r="C187" i="4"/>
  <c r="B187" i="4"/>
  <c r="D187" i="4"/>
  <c r="Q185" i="2"/>
  <c r="U185" i="2"/>
  <c r="M186" i="2"/>
  <c r="N186" i="2"/>
  <c r="R185" i="2"/>
  <c r="P185" i="2"/>
  <c r="T185" i="2"/>
  <c r="Q186" i="4"/>
  <c r="U186" i="4"/>
  <c r="P186" i="4"/>
  <c r="R186" i="4"/>
  <c r="T186" i="4"/>
  <c r="G187" i="2"/>
  <c r="F187" i="2"/>
  <c r="L188" i="2"/>
  <c r="R184" i="2"/>
  <c r="P185" i="4"/>
  <c r="U187" i="4"/>
  <c r="T187" i="4"/>
  <c r="G189" i="4"/>
  <c r="F189" i="4"/>
  <c r="L190" i="4"/>
  <c r="Q186" i="2"/>
  <c r="U186" i="2"/>
  <c r="R186" i="2"/>
  <c r="P186" i="2"/>
  <c r="T186" i="2"/>
  <c r="O186" i="2"/>
  <c r="C187" i="2"/>
  <c r="B187" i="2"/>
  <c r="D187" i="2"/>
  <c r="G188" i="2"/>
  <c r="F188" i="2"/>
  <c r="L189" i="2"/>
  <c r="H339" i="2"/>
  <c r="I338" i="2"/>
  <c r="K190" i="2"/>
  <c r="E189" i="2"/>
  <c r="C188" i="4"/>
  <c r="B188" i="4"/>
  <c r="D188" i="4"/>
  <c r="M187" i="4"/>
  <c r="N187" i="4"/>
  <c r="O187" i="4"/>
  <c r="U188" i="4"/>
  <c r="T188" i="4"/>
  <c r="G189" i="2"/>
  <c r="F189" i="2"/>
  <c r="L190" i="2"/>
  <c r="K191" i="2"/>
  <c r="E190" i="2"/>
  <c r="H340" i="2"/>
  <c r="I339" i="2"/>
  <c r="C188" i="2"/>
  <c r="B188" i="2"/>
  <c r="D188" i="2"/>
  <c r="U187" i="2"/>
  <c r="M188" i="2"/>
  <c r="N188" i="2"/>
  <c r="T187" i="2"/>
  <c r="C189" i="4"/>
  <c r="B189" i="4"/>
  <c r="D189" i="4"/>
  <c r="P187" i="4"/>
  <c r="Q187" i="4"/>
  <c r="G190" i="4"/>
  <c r="F190" i="4"/>
  <c r="L191" i="4"/>
  <c r="M187" i="2"/>
  <c r="N187" i="2"/>
  <c r="P187" i="2"/>
  <c r="R187" i="4"/>
  <c r="M188" i="4"/>
  <c r="N188" i="4"/>
  <c r="R188" i="4"/>
  <c r="C190" i="4"/>
  <c r="B190" i="4"/>
  <c r="D190" i="4"/>
  <c r="H341" i="2"/>
  <c r="I340" i="2"/>
  <c r="K192" i="2"/>
  <c r="E191" i="2"/>
  <c r="C189" i="2"/>
  <c r="B189" i="2"/>
  <c r="D189" i="2"/>
  <c r="O187" i="2"/>
  <c r="O188" i="2"/>
  <c r="R187" i="2"/>
  <c r="Q187" i="2"/>
  <c r="P188" i="4"/>
  <c r="Q188" i="4"/>
  <c r="G191" i="4"/>
  <c r="F191" i="4"/>
  <c r="L192" i="4"/>
  <c r="U189" i="4"/>
  <c r="M190" i="4"/>
  <c r="N190" i="4"/>
  <c r="T189" i="4"/>
  <c r="Q188" i="2"/>
  <c r="U188" i="2"/>
  <c r="M189" i="2"/>
  <c r="N189" i="2"/>
  <c r="R188" i="2"/>
  <c r="P188" i="2"/>
  <c r="T188" i="2"/>
  <c r="G190" i="2"/>
  <c r="F190" i="2"/>
  <c r="L191" i="2"/>
  <c r="O188" i="4"/>
  <c r="M189" i="4"/>
  <c r="N189" i="4"/>
  <c r="Q189" i="4"/>
  <c r="C190" i="2"/>
  <c r="B190" i="2"/>
  <c r="D190" i="2"/>
  <c r="G192" i="4"/>
  <c r="F192" i="4"/>
  <c r="L193" i="4"/>
  <c r="Q189" i="2"/>
  <c r="U189" i="2"/>
  <c r="M190" i="2"/>
  <c r="N190" i="2"/>
  <c r="R189" i="2"/>
  <c r="P189" i="2"/>
  <c r="T189" i="2"/>
  <c r="Q190" i="4"/>
  <c r="U190" i="4"/>
  <c r="P190" i="4"/>
  <c r="R190" i="4"/>
  <c r="T190" i="4"/>
  <c r="O189" i="4"/>
  <c r="O190" i="4"/>
  <c r="G191" i="2"/>
  <c r="F191" i="2"/>
  <c r="L192" i="2"/>
  <c r="C191" i="4"/>
  <c r="B191" i="4"/>
  <c r="D191" i="4"/>
  <c r="K193" i="2"/>
  <c r="E192" i="2"/>
  <c r="H342" i="2"/>
  <c r="I341" i="2"/>
  <c r="R189" i="4"/>
  <c r="P189" i="4"/>
  <c r="O189" i="2"/>
  <c r="O190" i="2"/>
  <c r="H343" i="2"/>
  <c r="I342" i="2"/>
  <c r="K194" i="2"/>
  <c r="E193" i="2"/>
  <c r="C191" i="2"/>
  <c r="B191" i="2"/>
  <c r="D191" i="2"/>
  <c r="G193" i="4"/>
  <c r="F193" i="4"/>
  <c r="L194" i="4"/>
  <c r="U191" i="4"/>
  <c r="B192" i="4"/>
  <c r="D192" i="4"/>
  <c r="M192" i="4"/>
  <c r="N192" i="4"/>
  <c r="T191" i="4"/>
  <c r="G192" i="2"/>
  <c r="F192" i="2"/>
  <c r="L193" i="2"/>
  <c r="C192" i="4"/>
  <c r="Q190" i="2"/>
  <c r="U190" i="2"/>
  <c r="M191" i="2"/>
  <c r="N191" i="2"/>
  <c r="O191" i="2"/>
  <c r="R190" i="2"/>
  <c r="P190" i="2"/>
  <c r="T190" i="2"/>
  <c r="M191" i="4"/>
  <c r="N191" i="4"/>
  <c r="O191" i="4"/>
  <c r="O192" i="4"/>
  <c r="Q191" i="4"/>
  <c r="C193" i="4"/>
  <c r="B193" i="4"/>
  <c r="D193" i="4"/>
  <c r="Q191" i="2"/>
  <c r="U191" i="2"/>
  <c r="R191" i="2"/>
  <c r="P191" i="2"/>
  <c r="T191" i="2"/>
  <c r="R191" i="4"/>
  <c r="C192" i="2"/>
  <c r="B192" i="2"/>
  <c r="D192" i="2"/>
  <c r="Q192" i="4"/>
  <c r="U192" i="4"/>
  <c r="M193" i="4"/>
  <c r="N193" i="4"/>
  <c r="O193" i="4"/>
  <c r="P192" i="4"/>
  <c r="R192" i="4"/>
  <c r="T192" i="4"/>
  <c r="G193" i="2"/>
  <c r="F193" i="2"/>
  <c r="L194" i="2"/>
  <c r="G194" i="4"/>
  <c r="F194" i="4"/>
  <c r="L195" i="4"/>
  <c r="K195" i="2"/>
  <c r="E194" i="2"/>
  <c r="H344" i="2"/>
  <c r="I343" i="2"/>
  <c r="P191" i="4"/>
  <c r="H345" i="2"/>
  <c r="I344" i="2"/>
  <c r="K196" i="2"/>
  <c r="E195" i="2"/>
  <c r="G194" i="2"/>
  <c r="F194" i="2"/>
  <c r="L195" i="2"/>
  <c r="U192" i="2"/>
  <c r="T192" i="2"/>
  <c r="Q193" i="4"/>
  <c r="U193" i="4"/>
  <c r="P193" i="4"/>
  <c r="R193" i="4"/>
  <c r="T193" i="4"/>
  <c r="M192" i="2"/>
  <c r="N192" i="2"/>
  <c r="O192" i="2"/>
  <c r="C194" i="4"/>
  <c r="B194" i="4"/>
  <c r="D194" i="4"/>
  <c r="G195" i="4"/>
  <c r="F195" i="4"/>
  <c r="L196" i="4"/>
  <c r="C193" i="2"/>
  <c r="B193" i="2"/>
  <c r="D193" i="2"/>
  <c r="C195" i="4"/>
  <c r="B195" i="4"/>
  <c r="D195" i="4"/>
  <c r="U194" i="4"/>
  <c r="M195" i="4"/>
  <c r="N195" i="4"/>
  <c r="T194" i="4"/>
  <c r="C194" i="2"/>
  <c r="B194" i="2"/>
  <c r="D194" i="2"/>
  <c r="R192" i="2"/>
  <c r="Q192" i="2"/>
  <c r="U193" i="2"/>
  <c r="M194" i="2"/>
  <c r="N194" i="2"/>
  <c r="T193" i="2"/>
  <c r="G196" i="4"/>
  <c r="F196" i="4"/>
  <c r="L197" i="4"/>
  <c r="G195" i="2"/>
  <c r="F195" i="2"/>
  <c r="L196" i="2"/>
  <c r="K197" i="2"/>
  <c r="E196" i="2"/>
  <c r="H346" i="2"/>
  <c r="I345" i="2"/>
  <c r="M194" i="4"/>
  <c r="N194" i="4"/>
  <c r="O194" i="4"/>
  <c r="O195" i="4"/>
  <c r="P192" i="2"/>
  <c r="M193" i="2"/>
  <c r="N193" i="2"/>
  <c r="P193" i="2"/>
  <c r="G196" i="2"/>
  <c r="F196" i="2"/>
  <c r="L197" i="2"/>
  <c r="C196" i="4"/>
  <c r="B196" i="4"/>
  <c r="D196" i="4"/>
  <c r="Q195" i="4"/>
  <c r="U195" i="4"/>
  <c r="M196" i="4"/>
  <c r="N196" i="4"/>
  <c r="O196" i="4"/>
  <c r="P195" i="4"/>
  <c r="R195" i="4"/>
  <c r="T195" i="4"/>
  <c r="R193" i="2"/>
  <c r="Q193" i="2"/>
  <c r="R194" i="4"/>
  <c r="H347" i="2"/>
  <c r="I346" i="2"/>
  <c r="K198" i="2"/>
  <c r="E197" i="2"/>
  <c r="C195" i="2"/>
  <c r="B195" i="2"/>
  <c r="D195" i="2"/>
  <c r="G197" i="4"/>
  <c r="F197" i="4"/>
  <c r="L198" i="4"/>
  <c r="Q194" i="2"/>
  <c r="U194" i="2"/>
  <c r="M195" i="2"/>
  <c r="N195" i="2"/>
  <c r="R194" i="2"/>
  <c r="P194" i="2"/>
  <c r="T194" i="2"/>
  <c r="O193" i="2"/>
  <c r="O194" i="2"/>
  <c r="O195" i="2"/>
  <c r="P194" i="4"/>
  <c r="Q194" i="4"/>
  <c r="G198" i="4"/>
  <c r="F198" i="4"/>
  <c r="L199" i="4"/>
  <c r="K199" i="2"/>
  <c r="E198" i="2"/>
  <c r="H348" i="2"/>
  <c r="I347" i="2"/>
  <c r="Q196" i="4"/>
  <c r="U196" i="4"/>
  <c r="P196" i="4"/>
  <c r="R196" i="4"/>
  <c r="T196" i="4"/>
  <c r="G197" i="2"/>
  <c r="F197" i="2"/>
  <c r="L198" i="2"/>
  <c r="C197" i="4"/>
  <c r="B197" i="4"/>
  <c r="D197" i="4"/>
  <c r="Q195" i="2"/>
  <c r="U195" i="2"/>
  <c r="R195" i="2"/>
  <c r="P195" i="2"/>
  <c r="T195" i="2"/>
  <c r="C196" i="2"/>
  <c r="B196" i="2"/>
  <c r="D196" i="2"/>
  <c r="C197" i="2"/>
  <c r="B197" i="2"/>
  <c r="D197" i="2"/>
  <c r="H349" i="2"/>
  <c r="I348" i="2"/>
  <c r="K200" i="2"/>
  <c r="E199" i="2"/>
  <c r="C198" i="4"/>
  <c r="B198" i="4"/>
  <c r="D198" i="4"/>
  <c r="U196" i="2"/>
  <c r="M197" i="2"/>
  <c r="N197" i="2"/>
  <c r="T196" i="2"/>
  <c r="U197" i="4"/>
  <c r="M198" i="4"/>
  <c r="N198" i="4"/>
  <c r="T197" i="4"/>
  <c r="G198" i="2"/>
  <c r="F198" i="2"/>
  <c r="L199" i="2"/>
  <c r="G199" i="4"/>
  <c r="F199" i="4"/>
  <c r="L200" i="4"/>
  <c r="M196" i="2"/>
  <c r="N196" i="2"/>
  <c r="O196" i="2"/>
  <c r="O197" i="2"/>
  <c r="M197" i="4"/>
  <c r="N197" i="4"/>
  <c r="O197" i="4"/>
  <c r="O198" i="4"/>
  <c r="G200" i="4"/>
  <c r="F200" i="4"/>
  <c r="L201" i="4"/>
  <c r="C198" i="2"/>
  <c r="B198" i="2"/>
  <c r="D198" i="2"/>
  <c r="K201" i="2"/>
  <c r="E200" i="2"/>
  <c r="H350" i="2"/>
  <c r="I349" i="2"/>
  <c r="R197" i="4"/>
  <c r="P196" i="2"/>
  <c r="C199" i="4"/>
  <c r="B199" i="4"/>
  <c r="D199" i="4"/>
  <c r="G199" i="2"/>
  <c r="F199" i="2"/>
  <c r="L200" i="2"/>
  <c r="Q198" i="4"/>
  <c r="U198" i="4"/>
  <c r="M199" i="4"/>
  <c r="N199" i="4"/>
  <c r="P198" i="4"/>
  <c r="R198" i="4"/>
  <c r="T198" i="4"/>
  <c r="Q197" i="2"/>
  <c r="U197" i="2"/>
  <c r="M198" i="2"/>
  <c r="N198" i="2"/>
  <c r="O198" i="2"/>
  <c r="R197" i="2"/>
  <c r="P197" i="2"/>
  <c r="T197" i="2"/>
  <c r="O199" i="4"/>
  <c r="P197" i="4"/>
  <c r="Q197" i="4"/>
  <c r="R196" i="2"/>
  <c r="Q196" i="2"/>
  <c r="C199" i="2"/>
  <c r="B199" i="2"/>
  <c r="D199" i="2"/>
  <c r="Q199" i="4"/>
  <c r="U199" i="4"/>
  <c r="P199" i="4"/>
  <c r="R199" i="4"/>
  <c r="T199" i="4"/>
  <c r="Q198" i="2"/>
  <c r="U198" i="2"/>
  <c r="M199" i="2"/>
  <c r="N199" i="2"/>
  <c r="O199" i="2"/>
  <c r="R198" i="2"/>
  <c r="P198" i="2"/>
  <c r="T198" i="2"/>
  <c r="G201" i="4"/>
  <c r="F201" i="4"/>
  <c r="L202" i="4"/>
  <c r="G200" i="2"/>
  <c r="F200" i="2"/>
  <c r="L201" i="2"/>
  <c r="H351" i="2"/>
  <c r="I350" i="2"/>
  <c r="K202" i="2"/>
  <c r="E201" i="2"/>
  <c r="C200" i="4"/>
  <c r="B200" i="4"/>
  <c r="D200" i="4"/>
  <c r="G201" i="2"/>
  <c r="F201" i="2"/>
  <c r="L202" i="2"/>
  <c r="Q199" i="2"/>
  <c r="U199" i="2"/>
  <c r="R199" i="2"/>
  <c r="P199" i="2"/>
  <c r="T199" i="2"/>
  <c r="M200" i="4"/>
  <c r="N200" i="4"/>
  <c r="O200" i="4"/>
  <c r="Q200" i="4"/>
  <c r="U200" i="4"/>
  <c r="P200" i="4"/>
  <c r="R200" i="4"/>
  <c r="T200" i="4"/>
  <c r="G202" i="4"/>
  <c r="F202" i="4"/>
  <c r="L203" i="4"/>
  <c r="K203" i="2"/>
  <c r="E202" i="2"/>
  <c r="H352" i="2"/>
  <c r="I351" i="2"/>
  <c r="C200" i="2"/>
  <c r="B200" i="2"/>
  <c r="D200" i="2"/>
  <c r="C201" i="4"/>
  <c r="B201" i="4"/>
  <c r="D201" i="4"/>
  <c r="U201" i="4"/>
  <c r="T201" i="4"/>
  <c r="G203" i="4"/>
  <c r="F203" i="4"/>
  <c r="L204" i="4"/>
  <c r="G202" i="2"/>
  <c r="F202" i="2"/>
  <c r="L203" i="2"/>
  <c r="M200" i="2"/>
  <c r="N200" i="2"/>
  <c r="O200" i="2"/>
  <c r="Q200" i="2"/>
  <c r="U200" i="2"/>
  <c r="R200" i="2"/>
  <c r="P200" i="2"/>
  <c r="T200" i="2"/>
  <c r="H353" i="2"/>
  <c r="I352" i="2"/>
  <c r="K204" i="2"/>
  <c r="E203" i="2"/>
  <c r="C202" i="4"/>
  <c r="B202" i="4"/>
  <c r="D202" i="4"/>
  <c r="C201" i="2"/>
  <c r="B201" i="2"/>
  <c r="D201" i="2"/>
  <c r="M201" i="4"/>
  <c r="N201" i="4"/>
  <c r="Q201" i="4"/>
  <c r="O201" i="4"/>
  <c r="K205" i="2"/>
  <c r="E204" i="2"/>
  <c r="H354" i="2"/>
  <c r="I353" i="2"/>
  <c r="C202" i="2"/>
  <c r="B202" i="2"/>
  <c r="D202" i="2"/>
  <c r="G204" i="4"/>
  <c r="F204" i="4"/>
  <c r="L205" i="4"/>
  <c r="R201" i="4"/>
  <c r="M202" i="4"/>
  <c r="N202" i="4"/>
  <c r="U201" i="2"/>
  <c r="M202" i="2"/>
  <c r="N202" i="2"/>
  <c r="T201" i="2"/>
  <c r="Q202" i="4"/>
  <c r="U202" i="4"/>
  <c r="P202" i="4"/>
  <c r="R202" i="4"/>
  <c r="T202" i="4"/>
  <c r="G203" i="2"/>
  <c r="F203" i="2"/>
  <c r="L204" i="2"/>
  <c r="C203" i="4"/>
  <c r="B203" i="4"/>
  <c r="D203" i="4"/>
  <c r="O202" i="4"/>
  <c r="M201" i="2"/>
  <c r="N201" i="2"/>
  <c r="O201" i="2"/>
  <c r="O202" i="2"/>
  <c r="P201" i="4"/>
  <c r="U203" i="4"/>
  <c r="T203" i="4"/>
  <c r="G204" i="2"/>
  <c r="F204" i="2"/>
  <c r="L205" i="2"/>
  <c r="G205" i="4"/>
  <c r="F205" i="4"/>
  <c r="L206" i="4"/>
  <c r="H355" i="2"/>
  <c r="I354" i="2"/>
  <c r="K206" i="2"/>
  <c r="E205" i="2"/>
  <c r="M203" i="4"/>
  <c r="N203" i="4"/>
  <c r="Q203" i="4"/>
  <c r="R201" i="2"/>
  <c r="Q201" i="2"/>
  <c r="C203" i="2"/>
  <c r="B203" i="2"/>
  <c r="D203" i="2"/>
  <c r="C204" i="4"/>
  <c r="B204" i="4"/>
  <c r="D204" i="4"/>
  <c r="Q202" i="2"/>
  <c r="U202" i="2"/>
  <c r="M203" i="2"/>
  <c r="N203" i="2"/>
  <c r="O203" i="2"/>
  <c r="R202" i="2"/>
  <c r="P202" i="2"/>
  <c r="T202" i="2"/>
  <c r="O203" i="4"/>
  <c r="P201" i="2"/>
  <c r="U204" i="4"/>
  <c r="T204" i="4"/>
  <c r="Q203" i="2"/>
  <c r="U203" i="2"/>
  <c r="R203" i="2"/>
  <c r="P203" i="2"/>
  <c r="T203" i="2"/>
  <c r="G206" i="4"/>
  <c r="F206" i="4"/>
  <c r="L207" i="4"/>
  <c r="C204" i="2"/>
  <c r="B204" i="2"/>
  <c r="D204" i="2"/>
  <c r="R203" i="4"/>
  <c r="M204" i="4"/>
  <c r="N204" i="4"/>
  <c r="Q204" i="4"/>
  <c r="K207" i="2"/>
  <c r="E206" i="2"/>
  <c r="H356" i="2"/>
  <c r="I355" i="2"/>
  <c r="C205" i="4"/>
  <c r="B205" i="4"/>
  <c r="D205" i="4"/>
  <c r="G205" i="2"/>
  <c r="F205" i="2"/>
  <c r="L206" i="2"/>
  <c r="O204" i="4"/>
  <c r="P203" i="4"/>
  <c r="U205" i="4"/>
  <c r="T205" i="4"/>
  <c r="G206" i="2"/>
  <c r="F206" i="2"/>
  <c r="L207" i="2"/>
  <c r="H357" i="2"/>
  <c r="I356" i="2"/>
  <c r="K208" i="2"/>
  <c r="E207" i="2"/>
  <c r="U204" i="2"/>
  <c r="T204" i="2"/>
  <c r="G207" i="4"/>
  <c r="F207" i="4"/>
  <c r="L208" i="4"/>
  <c r="R204" i="4"/>
  <c r="M205" i="4"/>
  <c r="N205" i="4"/>
  <c r="R205" i="4"/>
  <c r="C205" i="2"/>
  <c r="B205" i="2"/>
  <c r="D205" i="2"/>
  <c r="C206" i="4"/>
  <c r="B206" i="4"/>
  <c r="D206" i="4"/>
  <c r="M204" i="2"/>
  <c r="N204" i="2"/>
  <c r="O204" i="2"/>
  <c r="P204" i="4"/>
  <c r="U206" i="4"/>
  <c r="T206" i="4"/>
  <c r="U205" i="2"/>
  <c r="T205" i="2"/>
  <c r="C207" i="4"/>
  <c r="B207" i="4"/>
  <c r="D207" i="4"/>
  <c r="G207" i="2"/>
  <c r="F207" i="2"/>
  <c r="L208" i="2"/>
  <c r="O205" i="4"/>
  <c r="P204" i="2"/>
  <c r="M205" i="2"/>
  <c r="N205" i="2"/>
  <c r="Q205" i="2"/>
  <c r="P205" i="4"/>
  <c r="Q205" i="4"/>
  <c r="G208" i="4"/>
  <c r="F208" i="4"/>
  <c r="L209" i="4"/>
  <c r="K209" i="2"/>
  <c r="E208" i="2"/>
  <c r="H358" i="2"/>
  <c r="I357" i="2"/>
  <c r="C206" i="2"/>
  <c r="B206" i="2"/>
  <c r="D206" i="2"/>
  <c r="O205" i="2"/>
  <c r="R204" i="2"/>
  <c r="Q204" i="2"/>
  <c r="M206" i="4"/>
  <c r="N206" i="4"/>
  <c r="R206" i="4"/>
  <c r="H359" i="2"/>
  <c r="I358" i="2"/>
  <c r="K210" i="2"/>
  <c r="E209" i="2"/>
  <c r="C208" i="4"/>
  <c r="B208" i="4"/>
  <c r="D208" i="4"/>
  <c r="G208" i="2"/>
  <c r="F208" i="2"/>
  <c r="L209" i="2"/>
  <c r="M206" i="2"/>
  <c r="N206" i="2"/>
  <c r="O206" i="2"/>
  <c r="P205" i="2"/>
  <c r="P206" i="4"/>
  <c r="Q206" i="4"/>
  <c r="Q206" i="2"/>
  <c r="U206" i="2"/>
  <c r="B207" i="2"/>
  <c r="D207" i="2"/>
  <c r="M207" i="2"/>
  <c r="N207" i="2"/>
  <c r="R206" i="2"/>
  <c r="P206" i="2"/>
  <c r="T206" i="2"/>
  <c r="G209" i="4"/>
  <c r="F209" i="4"/>
  <c r="L210" i="4"/>
  <c r="C207" i="2"/>
  <c r="U207" i="4"/>
  <c r="M208" i="4"/>
  <c r="N208" i="4"/>
  <c r="T207" i="4"/>
  <c r="O206" i="4"/>
  <c r="R205" i="2"/>
  <c r="M207" i="4"/>
  <c r="N207" i="4"/>
  <c r="Q207" i="4"/>
  <c r="Q207" i="2"/>
  <c r="U207" i="2"/>
  <c r="R207" i="2"/>
  <c r="P207" i="2"/>
  <c r="T207" i="2"/>
  <c r="G210" i="4"/>
  <c r="F210" i="4"/>
  <c r="L211" i="4"/>
  <c r="C208" i="2"/>
  <c r="B208" i="2"/>
  <c r="D208" i="2"/>
  <c r="Q208" i="4"/>
  <c r="U208" i="4"/>
  <c r="P208" i="4"/>
  <c r="R208" i="4"/>
  <c r="T208" i="4"/>
  <c r="O207" i="4"/>
  <c r="O208" i="4"/>
  <c r="R207" i="4"/>
  <c r="O207" i="2"/>
  <c r="C209" i="4"/>
  <c r="B209" i="4"/>
  <c r="D209" i="4"/>
  <c r="G209" i="2"/>
  <c r="F209" i="2"/>
  <c r="L210" i="2"/>
  <c r="K211" i="2"/>
  <c r="E210" i="2"/>
  <c r="H360" i="2"/>
  <c r="I359" i="2"/>
  <c r="P207" i="4"/>
  <c r="H361" i="2"/>
  <c r="I360" i="2"/>
  <c r="K212" i="2"/>
  <c r="E211" i="2"/>
  <c r="C209" i="2"/>
  <c r="B209" i="2"/>
  <c r="D209" i="2"/>
  <c r="U209" i="4"/>
  <c r="T209" i="4"/>
  <c r="G210" i="2"/>
  <c r="F210" i="2"/>
  <c r="L211" i="2"/>
  <c r="U208" i="2"/>
  <c r="M209" i="2"/>
  <c r="N209" i="2"/>
  <c r="T208" i="2"/>
  <c r="G211" i="4"/>
  <c r="F211" i="4"/>
  <c r="L212" i="4"/>
  <c r="M209" i="4"/>
  <c r="N209" i="4"/>
  <c r="R209" i="4"/>
  <c r="C210" i="4"/>
  <c r="B210" i="4"/>
  <c r="D210" i="4"/>
  <c r="M208" i="2"/>
  <c r="N208" i="2"/>
  <c r="Q208" i="2"/>
  <c r="U210" i="4"/>
  <c r="B211" i="4"/>
  <c r="D211" i="4"/>
  <c r="M211" i="4"/>
  <c r="N211" i="4"/>
  <c r="T210" i="4"/>
  <c r="C211" i="4"/>
  <c r="G211" i="2"/>
  <c r="F211" i="2"/>
  <c r="L212" i="2"/>
  <c r="K213" i="2"/>
  <c r="E212" i="2"/>
  <c r="H362" i="2"/>
  <c r="I361" i="2"/>
  <c r="O209" i="4"/>
  <c r="P208" i="2"/>
  <c r="P209" i="4"/>
  <c r="Q209" i="4"/>
  <c r="G212" i="4"/>
  <c r="F212" i="4"/>
  <c r="L213" i="4"/>
  <c r="C210" i="2"/>
  <c r="B210" i="2"/>
  <c r="D210" i="2"/>
  <c r="Q209" i="2"/>
  <c r="U209" i="2"/>
  <c r="M210" i="2"/>
  <c r="N210" i="2"/>
  <c r="R209" i="2"/>
  <c r="P209" i="2"/>
  <c r="T209" i="2"/>
  <c r="O208" i="2"/>
  <c r="O209" i="2"/>
  <c r="R208" i="2"/>
  <c r="M210" i="4"/>
  <c r="N210" i="4"/>
  <c r="R210" i="4"/>
  <c r="C212" i="4"/>
  <c r="B212" i="4"/>
  <c r="D212" i="4"/>
  <c r="H363" i="2"/>
  <c r="I362" i="2"/>
  <c r="K214" i="2"/>
  <c r="E213" i="2"/>
  <c r="C211" i="2"/>
  <c r="B211" i="2"/>
  <c r="D211" i="2"/>
  <c r="Q211" i="4"/>
  <c r="U211" i="4"/>
  <c r="M212" i="4"/>
  <c r="N212" i="4"/>
  <c r="P211" i="4"/>
  <c r="R211" i="4"/>
  <c r="T211" i="4"/>
  <c r="O210" i="2"/>
  <c r="O210" i="4"/>
  <c r="O211" i="4"/>
  <c r="O212" i="4"/>
  <c r="P210" i="4"/>
  <c r="Q210" i="4"/>
  <c r="Q210" i="2"/>
  <c r="U210" i="2"/>
  <c r="M211" i="2"/>
  <c r="N211" i="2"/>
  <c r="R210" i="2"/>
  <c r="P210" i="2"/>
  <c r="T210" i="2"/>
  <c r="G213" i="4"/>
  <c r="F213" i="4"/>
  <c r="L214" i="4"/>
  <c r="G212" i="2"/>
  <c r="F212" i="2"/>
  <c r="L213" i="2"/>
  <c r="G213" i="2"/>
  <c r="F213" i="2"/>
  <c r="L214" i="2"/>
  <c r="C213" i="4"/>
  <c r="B213" i="4"/>
  <c r="D213" i="4"/>
  <c r="C212" i="2"/>
  <c r="B212" i="2"/>
  <c r="D212" i="2"/>
  <c r="G214" i="4"/>
  <c r="F214" i="4"/>
  <c r="L215" i="4"/>
  <c r="K215" i="2"/>
  <c r="E214" i="2"/>
  <c r="H364" i="2"/>
  <c r="I363" i="2"/>
  <c r="O211" i="2"/>
  <c r="Q211" i="2"/>
  <c r="U211" i="2"/>
  <c r="M212" i="2"/>
  <c r="N212" i="2"/>
  <c r="R211" i="2"/>
  <c r="P211" i="2"/>
  <c r="T211" i="2"/>
  <c r="Q212" i="4"/>
  <c r="U212" i="4"/>
  <c r="M213" i="4"/>
  <c r="N213" i="4"/>
  <c r="P212" i="4"/>
  <c r="R212" i="4"/>
  <c r="T212" i="4"/>
  <c r="O213" i="4"/>
  <c r="H365" i="2"/>
  <c r="I364" i="2"/>
  <c r="K216" i="2"/>
  <c r="E215" i="2"/>
  <c r="C214" i="4"/>
  <c r="B214" i="4"/>
  <c r="D214" i="4"/>
  <c r="Q212" i="2"/>
  <c r="U212" i="2"/>
  <c r="R212" i="2"/>
  <c r="P212" i="2"/>
  <c r="T212" i="2"/>
  <c r="Q213" i="4"/>
  <c r="U213" i="4"/>
  <c r="M214" i="4"/>
  <c r="N214" i="4"/>
  <c r="P213" i="4"/>
  <c r="R213" i="4"/>
  <c r="T213" i="4"/>
  <c r="G214" i="2"/>
  <c r="F214" i="2"/>
  <c r="L215" i="2"/>
  <c r="O212" i="2"/>
  <c r="G215" i="4"/>
  <c r="F215" i="4"/>
  <c r="L216" i="4"/>
  <c r="C213" i="2"/>
  <c r="B213" i="2"/>
  <c r="D213" i="2"/>
  <c r="O214" i="4"/>
  <c r="C215" i="4"/>
  <c r="B215" i="4"/>
  <c r="D215" i="4"/>
  <c r="C214" i="2"/>
  <c r="B214" i="2"/>
  <c r="D214" i="2"/>
  <c r="K217" i="2"/>
  <c r="E216" i="2"/>
  <c r="H366" i="2"/>
  <c r="I366" i="2"/>
  <c r="I365" i="2"/>
  <c r="U213" i="2"/>
  <c r="M214" i="2"/>
  <c r="N214" i="2"/>
  <c r="T213" i="2"/>
  <c r="G216" i="4"/>
  <c r="F216" i="4"/>
  <c r="L217" i="4"/>
  <c r="G215" i="2"/>
  <c r="F215" i="2"/>
  <c r="L216" i="2"/>
  <c r="Q214" i="4"/>
  <c r="U214" i="4"/>
  <c r="M215" i="4"/>
  <c r="N215" i="4"/>
  <c r="O215" i="4"/>
  <c r="P214" i="4"/>
  <c r="R214" i="4"/>
  <c r="T214" i="4"/>
  <c r="M213" i="2"/>
  <c r="N213" i="2"/>
  <c r="P213" i="2"/>
  <c r="G216" i="2"/>
  <c r="F216" i="2"/>
  <c r="L217" i="2"/>
  <c r="C216" i="4"/>
  <c r="B216" i="4"/>
  <c r="D216" i="4"/>
  <c r="Q214" i="2"/>
  <c r="U214" i="2"/>
  <c r="R214" i="2"/>
  <c r="P214" i="2"/>
  <c r="T214" i="2"/>
  <c r="Q215" i="4"/>
  <c r="U215" i="4"/>
  <c r="M216" i="4"/>
  <c r="N216" i="4"/>
  <c r="O216" i="4"/>
  <c r="P215" i="4"/>
  <c r="R215" i="4"/>
  <c r="T215" i="4"/>
  <c r="R213" i="2"/>
  <c r="Q213" i="2"/>
  <c r="O213" i="2"/>
  <c r="O214" i="2"/>
  <c r="C215" i="2"/>
  <c r="B215" i="2"/>
  <c r="D215" i="2"/>
  <c r="G217" i="4"/>
  <c r="F217" i="4"/>
  <c r="L218" i="4"/>
  <c r="K218" i="2"/>
  <c r="E217" i="2"/>
  <c r="C217" i="4"/>
  <c r="B217" i="4"/>
  <c r="D217" i="4"/>
  <c r="U215" i="2"/>
  <c r="T215" i="2"/>
  <c r="G218" i="4"/>
  <c r="F218" i="4"/>
  <c r="L219" i="4"/>
  <c r="C216" i="2"/>
  <c r="B216" i="2"/>
  <c r="D216" i="2"/>
  <c r="K219" i="2"/>
  <c r="E218" i="2"/>
  <c r="Q216" i="4"/>
  <c r="U216" i="4"/>
  <c r="M217" i="4"/>
  <c r="N217" i="4"/>
  <c r="O217" i="4"/>
  <c r="P216" i="4"/>
  <c r="R216" i="4"/>
  <c r="T216" i="4"/>
  <c r="G217" i="2"/>
  <c r="F217" i="2"/>
  <c r="L218" i="2"/>
  <c r="M215" i="2"/>
  <c r="N215" i="2"/>
  <c r="Q215" i="2"/>
  <c r="G218" i="2"/>
  <c r="F218" i="2"/>
  <c r="L219" i="2"/>
  <c r="C217" i="2"/>
  <c r="B217" i="2"/>
  <c r="D217" i="2"/>
  <c r="K220" i="2"/>
  <c r="E219" i="2"/>
  <c r="U216" i="2"/>
  <c r="M217" i="2"/>
  <c r="N217" i="2"/>
  <c r="T216" i="2"/>
  <c r="G219" i="4"/>
  <c r="F219" i="4"/>
  <c r="L220" i="4"/>
  <c r="Q217" i="4"/>
  <c r="U217" i="4"/>
  <c r="P217" i="4"/>
  <c r="R217" i="4"/>
  <c r="T217" i="4"/>
  <c r="P215" i="2"/>
  <c r="M216" i="2"/>
  <c r="N216" i="2"/>
  <c r="P216" i="2"/>
  <c r="C218" i="4"/>
  <c r="B218" i="4"/>
  <c r="D218" i="4"/>
  <c r="O215" i="2"/>
  <c r="O216" i="2"/>
  <c r="O217" i="2"/>
  <c r="R215" i="2"/>
  <c r="U218" i="4"/>
  <c r="T218" i="4"/>
  <c r="C219" i="4"/>
  <c r="B219" i="4"/>
  <c r="D219" i="4"/>
  <c r="K221" i="2"/>
  <c r="E220" i="2"/>
  <c r="C218" i="2"/>
  <c r="B218" i="2"/>
  <c r="D218" i="2"/>
  <c r="R216" i="2"/>
  <c r="Q216" i="2"/>
  <c r="G220" i="4"/>
  <c r="F220" i="4"/>
  <c r="L221" i="4"/>
  <c r="Q217" i="2"/>
  <c r="U217" i="2"/>
  <c r="M218" i="2"/>
  <c r="N218" i="2"/>
  <c r="R217" i="2"/>
  <c r="P217" i="2"/>
  <c r="T217" i="2"/>
  <c r="G219" i="2"/>
  <c r="F219" i="2"/>
  <c r="L220" i="2"/>
  <c r="O218" i="2"/>
  <c r="M218" i="4"/>
  <c r="N218" i="4"/>
  <c r="O218" i="4"/>
  <c r="C219" i="2"/>
  <c r="B219" i="2"/>
  <c r="D219" i="2"/>
  <c r="F221" i="4"/>
  <c r="L222" i="4"/>
  <c r="G221" i="4"/>
  <c r="Q218" i="2"/>
  <c r="U218" i="2"/>
  <c r="M219" i="2"/>
  <c r="N219" i="2"/>
  <c r="R218" i="2"/>
  <c r="P218" i="2"/>
  <c r="T218" i="2"/>
  <c r="U219" i="4"/>
  <c r="T219" i="4"/>
  <c r="O219" i="2"/>
  <c r="P218" i="4"/>
  <c r="Q218" i="4"/>
  <c r="G220" i="2"/>
  <c r="F220" i="2"/>
  <c r="L221" i="2"/>
  <c r="C220" i="4"/>
  <c r="B220" i="4"/>
  <c r="D220" i="4"/>
  <c r="K222" i="2"/>
  <c r="E221" i="2"/>
  <c r="R218" i="4"/>
  <c r="M219" i="4"/>
  <c r="N219" i="4"/>
  <c r="Q219" i="4"/>
  <c r="K223" i="2"/>
  <c r="E222" i="2"/>
  <c r="C220" i="2"/>
  <c r="B220" i="2"/>
  <c r="D220" i="2"/>
  <c r="B221" i="4"/>
  <c r="D221" i="4"/>
  <c r="C221" i="4"/>
  <c r="P219" i="4"/>
  <c r="T220" i="4"/>
  <c r="U220" i="4"/>
  <c r="M221" i="4"/>
  <c r="N221" i="4"/>
  <c r="G221" i="2"/>
  <c r="F221" i="2"/>
  <c r="L222" i="2"/>
  <c r="F222" i="4"/>
  <c r="L223" i="4"/>
  <c r="G222" i="4"/>
  <c r="Q219" i="2"/>
  <c r="U219" i="2"/>
  <c r="M220" i="2"/>
  <c r="N220" i="2"/>
  <c r="R219" i="2"/>
  <c r="P219" i="2"/>
  <c r="T219" i="2"/>
  <c r="O220" i="2"/>
  <c r="O219" i="4"/>
  <c r="M220" i="4"/>
  <c r="N220" i="4"/>
  <c r="P220" i="4"/>
  <c r="R219" i="4"/>
  <c r="F223" i="4"/>
  <c r="L224" i="4"/>
  <c r="G223" i="4"/>
  <c r="G222" i="2"/>
  <c r="F222" i="2"/>
  <c r="L223" i="2"/>
  <c r="P221" i="4"/>
  <c r="R221" i="4"/>
  <c r="T221" i="4"/>
  <c r="Q221" i="4"/>
  <c r="U221" i="4"/>
  <c r="K224" i="2"/>
  <c r="E223" i="2"/>
  <c r="O220" i="4"/>
  <c r="O221" i="4"/>
  <c r="R220" i="4"/>
  <c r="B222" i="4"/>
  <c r="D222" i="4"/>
  <c r="M222" i="4"/>
  <c r="N222" i="4"/>
  <c r="C222" i="4"/>
  <c r="C221" i="2"/>
  <c r="B221" i="2"/>
  <c r="D221" i="2"/>
  <c r="Q220" i="2"/>
  <c r="U220" i="2"/>
  <c r="M221" i="2"/>
  <c r="N221" i="2"/>
  <c r="O221" i="2"/>
  <c r="R220" i="2"/>
  <c r="P220" i="2"/>
  <c r="T220" i="2"/>
  <c r="Q220" i="4"/>
  <c r="Q221" i="2"/>
  <c r="U221" i="2"/>
  <c r="R221" i="2"/>
  <c r="P221" i="2"/>
  <c r="T221" i="2"/>
  <c r="K225" i="2"/>
  <c r="E224" i="2"/>
  <c r="C222" i="2"/>
  <c r="B222" i="2"/>
  <c r="D222" i="2"/>
  <c r="B223" i="4"/>
  <c r="D223" i="4"/>
  <c r="C223" i="4"/>
  <c r="P222" i="4"/>
  <c r="R222" i="4"/>
  <c r="T222" i="4"/>
  <c r="Q222" i="4"/>
  <c r="U222" i="4"/>
  <c r="M223" i="4"/>
  <c r="N223" i="4"/>
  <c r="G223" i="2"/>
  <c r="F223" i="2"/>
  <c r="L224" i="2"/>
  <c r="F224" i="4"/>
  <c r="L225" i="4"/>
  <c r="G224" i="4"/>
  <c r="O222" i="4"/>
  <c r="O223" i="4"/>
  <c r="B224" i="4"/>
  <c r="D224" i="4"/>
  <c r="C224" i="4"/>
  <c r="C223" i="2"/>
  <c r="B223" i="2"/>
  <c r="D223" i="2"/>
  <c r="U222" i="2"/>
  <c r="M223" i="2"/>
  <c r="N223" i="2"/>
  <c r="T222" i="2"/>
  <c r="M222" i="2"/>
  <c r="N222" i="2"/>
  <c r="O222" i="2"/>
  <c r="O223" i="2"/>
  <c r="F225" i="4"/>
  <c r="L226" i="4"/>
  <c r="G225" i="4"/>
  <c r="G224" i="2"/>
  <c r="F224" i="2"/>
  <c r="L225" i="2"/>
  <c r="P223" i="4"/>
  <c r="R223" i="4"/>
  <c r="T223" i="4"/>
  <c r="Q223" i="4"/>
  <c r="U223" i="4"/>
  <c r="M224" i="4"/>
  <c r="N224" i="4"/>
  <c r="K226" i="2"/>
  <c r="E225" i="2"/>
  <c r="O224" i="4"/>
  <c r="G225" i="2"/>
  <c r="F225" i="2"/>
  <c r="L226" i="2"/>
  <c r="F226" i="4"/>
  <c r="L227" i="4"/>
  <c r="G226" i="4"/>
  <c r="C224" i="2"/>
  <c r="B224" i="2"/>
  <c r="D224" i="2"/>
  <c r="B225" i="4"/>
  <c r="D225" i="4"/>
  <c r="C225" i="4"/>
  <c r="P224" i="4"/>
  <c r="R224" i="4"/>
  <c r="T224" i="4"/>
  <c r="Q224" i="4"/>
  <c r="U224" i="4"/>
  <c r="M225" i="4"/>
  <c r="N225" i="4"/>
  <c r="R222" i="2"/>
  <c r="Q222" i="2"/>
  <c r="K227" i="2"/>
  <c r="E226" i="2"/>
  <c r="Q223" i="2"/>
  <c r="U223" i="2"/>
  <c r="M224" i="2"/>
  <c r="N224" i="2"/>
  <c r="O224" i="2"/>
  <c r="R223" i="2"/>
  <c r="P223" i="2"/>
  <c r="T223" i="2"/>
  <c r="O225" i="4"/>
  <c r="P222" i="2"/>
  <c r="K228" i="2"/>
  <c r="E227" i="2"/>
  <c r="P225" i="4"/>
  <c r="R225" i="4"/>
  <c r="T225" i="4"/>
  <c r="Q225" i="4"/>
  <c r="U225" i="4"/>
  <c r="F227" i="4"/>
  <c r="L228" i="4"/>
  <c r="G227" i="4"/>
  <c r="G226" i="2"/>
  <c r="F226" i="2"/>
  <c r="L227" i="2"/>
  <c r="Q224" i="2"/>
  <c r="U224" i="2"/>
  <c r="R224" i="2"/>
  <c r="P224" i="2"/>
  <c r="T224" i="2"/>
  <c r="B226" i="4"/>
  <c r="D226" i="4"/>
  <c r="C226" i="4"/>
  <c r="C225" i="2"/>
  <c r="B225" i="2"/>
  <c r="D225" i="2"/>
  <c r="T226" i="4"/>
  <c r="U226" i="4"/>
  <c r="G227" i="2"/>
  <c r="F227" i="2"/>
  <c r="L228" i="2"/>
  <c r="F228" i="4"/>
  <c r="L229" i="4"/>
  <c r="G228" i="4"/>
  <c r="U225" i="2"/>
  <c r="T225" i="2"/>
  <c r="C226" i="2"/>
  <c r="B226" i="2"/>
  <c r="D226" i="2"/>
  <c r="B227" i="4"/>
  <c r="D227" i="4"/>
  <c r="C227" i="4"/>
  <c r="K229" i="2"/>
  <c r="E228" i="2"/>
  <c r="M225" i="2"/>
  <c r="N225" i="2"/>
  <c r="O225" i="2"/>
  <c r="M226" i="4"/>
  <c r="N226" i="4"/>
  <c r="O226" i="4"/>
  <c r="K230" i="2"/>
  <c r="E229" i="2"/>
  <c r="T227" i="4"/>
  <c r="U227" i="4"/>
  <c r="B228" i="4"/>
  <c r="D228" i="4"/>
  <c r="M228" i="4"/>
  <c r="N228" i="4"/>
  <c r="C228" i="4"/>
  <c r="C227" i="2"/>
  <c r="B227" i="2"/>
  <c r="D227" i="2"/>
  <c r="R225" i="2"/>
  <c r="Q225" i="2"/>
  <c r="R226" i="4"/>
  <c r="U226" i="2"/>
  <c r="M227" i="2"/>
  <c r="N227" i="2"/>
  <c r="T226" i="2"/>
  <c r="F229" i="4"/>
  <c r="L230" i="4"/>
  <c r="G229" i="4"/>
  <c r="G228" i="2"/>
  <c r="F228" i="2"/>
  <c r="L229" i="2"/>
  <c r="M227" i="4"/>
  <c r="N227" i="4"/>
  <c r="O227" i="4"/>
  <c r="P225" i="2"/>
  <c r="M226" i="2"/>
  <c r="N226" i="2"/>
  <c r="P226" i="2"/>
  <c r="R227" i="4"/>
  <c r="Q226" i="4"/>
  <c r="P226" i="4"/>
  <c r="G229" i="2"/>
  <c r="F229" i="2"/>
  <c r="L230" i="2"/>
  <c r="F230" i="4"/>
  <c r="L231" i="4"/>
  <c r="G230" i="4"/>
  <c r="Q227" i="2"/>
  <c r="U227" i="2"/>
  <c r="R227" i="2"/>
  <c r="P227" i="2"/>
  <c r="T227" i="2"/>
  <c r="K231" i="2"/>
  <c r="E230" i="2"/>
  <c r="O226" i="2"/>
  <c r="O227" i="2"/>
  <c r="R226" i="2"/>
  <c r="Q226" i="2"/>
  <c r="Q227" i="4"/>
  <c r="P227" i="4"/>
  <c r="C228" i="2"/>
  <c r="B228" i="2"/>
  <c r="D228" i="2"/>
  <c r="B229" i="4"/>
  <c r="D229" i="4"/>
  <c r="C229" i="4"/>
  <c r="P228" i="4"/>
  <c r="R228" i="4"/>
  <c r="T228" i="4"/>
  <c r="Q228" i="4"/>
  <c r="U228" i="4"/>
  <c r="M229" i="4"/>
  <c r="N229" i="4"/>
  <c r="O228" i="4"/>
  <c r="O229" i="4"/>
  <c r="P229" i="4"/>
  <c r="R229" i="4"/>
  <c r="T229" i="4"/>
  <c r="Q229" i="4"/>
  <c r="U229" i="4"/>
  <c r="F231" i="4"/>
  <c r="L232" i="4"/>
  <c r="G231" i="4"/>
  <c r="G230" i="2"/>
  <c r="F230" i="2"/>
  <c r="L231" i="2"/>
  <c r="U228" i="2"/>
  <c r="T228" i="2"/>
  <c r="K232" i="2"/>
  <c r="E231" i="2"/>
  <c r="B230" i="4"/>
  <c r="D230" i="4"/>
  <c r="C230" i="4"/>
  <c r="C229" i="2"/>
  <c r="B229" i="2"/>
  <c r="D229" i="2"/>
  <c r="M228" i="2"/>
  <c r="N228" i="2"/>
  <c r="Q228" i="2"/>
  <c r="U229" i="2"/>
  <c r="T229" i="2"/>
  <c r="G231" i="2"/>
  <c r="F231" i="2"/>
  <c r="L232" i="2"/>
  <c r="F232" i="4"/>
  <c r="L233" i="4"/>
  <c r="G232" i="4"/>
  <c r="T230" i="4"/>
  <c r="U230" i="4"/>
  <c r="K233" i="2"/>
  <c r="E232" i="2"/>
  <c r="C230" i="2"/>
  <c r="B230" i="2"/>
  <c r="D230" i="2"/>
  <c r="B231" i="4"/>
  <c r="D231" i="4"/>
  <c r="C231" i="4"/>
  <c r="P228" i="2"/>
  <c r="M229" i="2"/>
  <c r="N229" i="2"/>
  <c r="Q229" i="2"/>
  <c r="O228" i="2"/>
  <c r="O229" i="2"/>
  <c r="R228" i="2"/>
  <c r="M230" i="4"/>
  <c r="N230" i="4"/>
  <c r="O230" i="4"/>
  <c r="T231" i="4"/>
  <c r="U231" i="4"/>
  <c r="K234" i="2"/>
  <c r="E233" i="2"/>
  <c r="F233" i="4"/>
  <c r="L234" i="4"/>
  <c r="G233" i="4"/>
  <c r="G232" i="2"/>
  <c r="F232" i="2"/>
  <c r="L233" i="2"/>
  <c r="R230" i="4"/>
  <c r="P229" i="2"/>
  <c r="M230" i="2"/>
  <c r="N230" i="2"/>
  <c r="P230" i="2"/>
  <c r="Q230" i="2"/>
  <c r="U230" i="2"/>
  <c r="R230" i="2"/>
  <c r="T230" i="2"/>
  <c r="B232" i="4"/>
  <c r="D232" i="4"/>
  <c r="C232" i="4"/>
  <c r="C231" i="2"/>
  <c r="B231" i="2"/>
  <c r="D231" i="2"/>
  <c r="M231" i="4"/>
  <c r="N231" i="4"/>
  <c r="P231" i="4"/>
  <c r="Q230" i="4"/>
  <c r="P230" i="4"/>
  <c r="R229" i="2"/>
  <c r="U231" i="2"/>
  <c r="B232" i="2"/>
  <c r="D232" i="2"/>
  <c r="M232" i="2"/>
  <c r="N232" i="2"/>
  <c r="T231" i="2"/>
  <c r="C232" i="2"/>
  <c r="B233" i="4"/>
  <c r="D233" i="4"/>
  <c r="C233" i="4"/>
  <c r="K235" i="2"/>
  <c r="E234" i="2"/>
  <c r="O230" i="2"/>
  <c r="M231" i="2"/>
  <c r="N231" i="2"/>
  <c r="O231" i="2"/>
  <c r="O232" i="2"/>
  <c r="R231" i="4"/>
  <c r="M232" i="4"/>
  <c r="N232" i="4"/>
  <c r="R232" i="4"/>
  <c r="T232" i="4"/>
  <c r="U232" i="4"/>
  <c r="M233" i="4"/>
  <c r="N233" i="4"/>
  <c r="G233" i="2"/>
  <c r="F233" i="2"/>
  <c r="L234" i="2"/>
  <c r="F234" i="4"/>
  <c r="L235" i="4"/>
  <c r="G234" i="4"/>
  <c r="O231" i="4"/>
  <c r="O232" i="4"/>
  <c r="O233" i="4"/>
  <c r="Q231" i="2"/>
  <c r="P232" i="4"/>
  <c r="Q231" i="4"/>
  <c r="F235" i="4"/>
  <c r="L236" i="4"/>
  <c r="G235" i="4"/>
  <c r="G234" i="2"/>
  <c r="F234" i="2"/>
  <c r="L235" i="2"/>
  <c r="K236" i="2"/>
  <c r="E235" i="2"/>
  <c r="P233" i="4"/>
  <c r="R233" i="4"/>
  <c r="T233" i="4"/>
  <c r="Q233" i="4"/>
  <c r="U233" i="4"/>
  <c r="P231" i="2"/>
  <c r="B234" i="4"/>
  <c r="D234" i="4"/>
  <c r="C234" i="4"/>
  <c r="C233" i="2"/>
  <c r="B233" i="2"/>
  <c r="D233" i="2"/>
  <c r="Q232" i="2"/>
  <c r="U232" i="2"/>
  <c r="M233" i="2"/>
  <c r="N233" i="2"/>
  <c r="O233" i="2"/>
  <c r="R232" i="2"/>
  <c r="P232" i="2"/>
  <c r="T232" i="2"/>
  <c r="Q232" i="4"/>
  <c r="R231" i="2"/>
  <c r="T234" i="4"/>
  <c r="U234" i="4"/>
  <c r="K237" i="2"/>
  <c r="E236" i="2"/>
  <c r="C234" i="2"/>
  <c r="B234" i="2"/>
  <c r="D234" i="2"/>
  <c r="B235" i="4"/>
  <c r="D235" i="4"/>
  <c r="C235" i="4"/>
  <c r="M234" i="4"/>
  <c r="N234" i="4"/>
  <c r="O234" i="4"/>
  <c r="Q233" i="2"/>
  <c r="U233" i="2"/>
  <c r="M234" i="2"/>
  <c r="N234" i="2"/>
  <c r="O234" i="2"/>
  <c r="R233" i="2"/>
  <c r="P233" i="2"/>
  <c r="T233" i="2"/>
  <c r="G235" i="2"/>
  <c r="F235" i="2"/>
  <c r="L236" i="2"/>
  <c r="F236" i="4"/>
  <c r="L237" i="4"/>
  <c r="G236" i="4"/>
  <c r="G236" i="2"/>
  <c r="F236" i="2"/>
  <c r="L237" i="2"/>
  <c r="T235" i="4"/>
  <c r="U235" i="4"/>
  <c r="K238" i="2"/>
  <c r="E237" i="2"/>
  <c r="R234" i="4"/>
  <c r="F237" i="4"/>
  <c r="L238" i="4"/>
  <c r="G237" i="4"/>
  <c r="B236" i="4"/>
  <c r="D236" i="4"/>
  <c r="M236" i="4"/>
  <c r="N236" i="4"/>
  <c r="C236" i="4"/>
  <c r="C235" i="2"/>
  <c r="B235" i="2"/>
  <c r="D235" i="2"/>
  <c r="Q234" i="2"/>
  <c r="U234" i="2"/>
  <c r="M235" i="2"/>
  <c r="N235" i="2"/>
  <c r="O235" i="2"/>
  <c r="R234" i="2"/>
  <c r="P234" i="2"/>
  <c r="T234" i="2"/>
  <c r="M235" i="4"/>
  <c r="N235" i="4"/>
  <c r="R235" i="4"/>
  <c r="Q234" i="4"/>
  <c r="P234" i="4"/>
  <c r="Q235" i="2"/>
  <c r="U235" i="2"/>
  <c r="R235" i="2"/>
  <c r="P235" i="2"/>
  <c r="T235" i="2"/>
  <c r="B237" i="4"/>
  <c r="D237" i="4"/>
  <c r="C237" i="4"/>
  <c r="K239" i="2"/>
  <c r="E238" i="2"/>
  <c r="C236" i="2"/>
  <c r="B236" i="2"/>
  <c r="D236" i="2"/>
  <c r="O235" i="4"/>
  <c r="O236" i="4"/>
  <c r="Q235" i="4"/>
  <c r="P235" i="4"/>
  <c r="P236" i="4"/>
  <c r="R236" i="4"/>
  <c r="T236" i="4"/>
  <c r="Q236" i="4"/>
  <c r="U236" i="4"/>
  <c r="M237" i="4"/>
  <c r="N237" i="4"/>
  <c r="F238" i="4"/>
  <c r="L239" i="4"/>
  <c r="G238" i="4"/>
  <c r="G237" i="2"/>
  <c r="F237" i="2"/>
  <c r="L238" i="2"/>
  <c r="U236" i="2"/>
  <c r="T236" i="2"/>
  <c r="O237" i="4"/>
  <c r="M236" i="2"/>
  <c r="N236" i="2"/>
  <c r="O236" i="2"/>
  <c r="C237" i="2"/>
  <c r="B237" i="2"/>
  <c r="D237" i="2"/>
  <c r="B238" i="4"/>
  <c r="D238" i="4"/>
  <c r="C238" i="4"/>
  <c r="G238" i="2"/>
  <c r="F238" i="2"/>
  <c r="L239" i="2"/>
  <c r="F239" i="4"/>
  <c r="L240" i="4"/>
  <c r="G239" i="4"/>
  <c r="K240" i="2"/>
  <c r="E239" i="2"/>
  <c r="P237" i="4"/>
  <c r="R237" i="4"/>
  <c r="T237" i="4"/>
  <c r="Q237" i="4"/>
  <c r="U237" i="4"/>
  <c r="M238" i="4"/>
  <c r="N238" i="4"/>
  <c r="B239" i="4"/>
  <c r="D239" i="4"/>
  <c r="C239" i="4"/>
  <c r="C238" i="2"/>
  <c r="B238" i="2"/>
  <c r="D238" i="2"/>
  <c r="U237" i="2"/>
  <c r="M238" i="2"/>
  <c r="N238" i="2"/>
  <c r="T237" i="2"/>
  <c r="K241" i="2"/>
  <c r="E240" i="2"/>
  <c r="F240" i="4"/>
  <c r="L241" i="4"/>
  <c r="G240" i="4"/>
  <c r="G239" i="2"/>
  <c r="F239" i="2"/>
  <c r="L240" i="2"/>
  <c r="P238" i="4"/>
  <c r="R238" i="4"/>
  <c r="T238" i="4"/>
  <c r="Q238" i="4"/>
  <c r="U238" i="4"/>
  <c r="M239" i="4"/>
  <c r="N239" i="4"/>
  <c r="R236" i="2"/>
  <c r="Q236" i="2"/>
  <c r="O238" i="4"/>
  <c r="O239" i="4"/>
  <c r="P236" i="2"/>
  <c r="M237" i="2"/>
  <c r="N237" i="2"/>
  <c r="P237" i="2"/>
  <c r="G240" i="2"/>
  <c r="F240" i="2"/>
  <c r="L241" i="2"/>
  <c r="F241" i="4"/>
  <c r="L242" i="4"/>
  <c r="G241" i="4"/>
  <c r="P239" i="4"/>
  <c r="R239" i="4"/>
  <c r="T239" i="4"/>
  <c r="Q239" i="4"/>
  <c r="U239" i="4"/>
  <c r="R237" i="2"/>
  <c r="Q237" i="2"/>
  <c r="C239" i="2"/>
  <c r="B239" i="2"/>
  <c r="D239" i="2"/>
  <c r="B240" i="4"/>
  <c r="D240" i="4"/>
  <c r="M240" i="4"/>
  <c r="N240" i="4"/>
  <c r="O240" i="4"/>
  <c r="C240" i="4"/>
  <c r="K242" i="2"/>
  <c r="E241" i="2"/>
  <c r="Q238" i="2"/>
  <c r="U238" i="2"/>
  <c r="M239" i="2"/>
  <c r="N239" i="2"/>
  <c r="R238" i="2"/>
  <c r="P238" i="2"/>
  <c r="T238" i="2"/>
  <c r="O237" i="2"/>
  <c r="O238" i="2"/>
  <c r="O239" i="2"/>
  <c r="Q239" i="2"/>
  <c r="U239" i="2"/>
  <c r="R239" i="2"/>
  <c r="P239" i="2"/>
  <c r="T239" i="2"/>
  <c r="F242" i="4"/>
  <c r="L243" i="4"/>
  <c r="G242" i="4"/>
  <c r="G241" i="2"/>
  <c r="F241" i="2"/>
  <c r="L242" i="2"/>
  <c r="K243" i="2"/>
  <c r="E242" i="2"/>
  <c r="P240" i="4"/>
  <c r="R240" i="4"/>
  <c r="T240" i="4"/>
  <c r="Q240" i="4"/>
  <c r="U240" i="4"/>
  <c r="B241" i="4"/>
  <c r="D241" i="4"/>
  <c r="C241" i="4"/>
  <c r="C240" i="2"/>
  <c r="B240" i="2"/>
  <c r="D240" i="2"/>
  <c r="U240" i="2"/>
  <c r="T240" i="2"/>
  <c r="C241" i="2"/>
  <c r="B241" i="2"/>
  <c r="D241" i="2"/>
  <c r="B242" i="4"/>
  <c r="D242" i="4"/>
  <c r="C242" i="4"/>
  <c r="M240" i="2"/>
  <c r="N240" i="2"/>
  <c r="O240" i="2"/>
  <c r="M241" i="4"/>
  <c r="N241" i="4"/>
  <c r="R241" i="4"/>
  <c r="T241" i="4"/>
  <c r="U241" i="4"/>
  <c r="M242" i="4"/>
  <c r="N242" i="4"/>
  <c r="K244" i="2"/>
  <c r="E243" i="2"/>
  <c r="G242" i="2"/>
  <c r="F242" i="2"/>
  <c r="L243" i="2"/>
  <c r="F243" i="4"/>
  <c r="L244" i="4"/>
  <c r="G243" i="4"/>
  <c r="O241" i="4"/>
  <c r="O242" i="4"/>
  <c r="U241" i="2"/>
  <c r="B242" i="2"/>
  <c r="D242" i="2"/>
  <c r="M242" i="2"/>
  <c r="N242" i="2"/>
  <c r="T241" i="2"/>
  <c r="P240" i="2"/>
  <c r="M241" i="2"/>
  <c r="N241" i="2"/>
  <c r="Q241" i="2"/>
  <c r="F244" i="4"/>
  <c r="L245" i="4"/>
  <c r="G244" i="4"/>
  <c r="G243" i="2"/>
  <c r="F243" i="2"/>
  <c r="L244" i="2"/>
  <c r="K245" i="2"/>
  <c r="E244" i="2"/>
  <c r="B243" i="4"/>
  <c r="D243" i="4"/>
  <c r="C243" i="4"/>
  <c r="C242" i="2"/>
  <c r="P242" i="4"/>
  <c r="R242" i="4"/>
  <c r="T242" i="4"/>
  <c r="Q242" i="4"/>
  <c r="U242" i="4"/>
  <c r="M243" i="4"/>
  <c r="N243" i="4"/>
  <c r="O243" i="4"/>
  <c r="Q241" i="4"/>
  <c r="P241" i="4"/>
  <c r="O241" i="2"/>
  <c r="O242" i="2"/>
  <c r="R240" i="2"/>
  <c r="Q240" i="2"/>
  <c r="P243" i="4"/>
  <c r="R243" i="4"/>
  <c r="T243" i="4"/>
  <c r="Q243" i="4"/>
  <c r="U243" i="4"/>
  <c r="K246" i="2"/>
  <c r="E245" i="2"/>
  <c r="C243" i="2"/>
  <c r="B243" i="2"/>
  <c r="D243" i="2"/>
  <c r="B244" i="4"/>
  <c r="D244" i="4"/>
  <c r="C244" i="4"/>
  <c r="P241" i="2"/>
  <c r="Q242" i="2"/>
  <c r="U242" i="2"/>
  <c r="M243" i="2"/>
  <c r="N243" i="2"/>
  <c r="O243" i="2"/>
  <c r="R242" i="2"/>
  <c r="P242" i="2"/>
  <c r="T242" i="2"/>
  <c r="G244" i="2"/>
  <c r="F244" i="2"/>
  <c r="L245" i="2"/>
  <c r="F245" i="4"/>
  <c r="L246" i="4"/>
  <c r="G245" i="4"/>
  <c r="R241" i="2"/>
  <c r="T244" i="4"/>
  <c r="U244" i="4"/>
  <c r="B245" i="4"/>
  <c r="D245" i="4"/>
  <c r="M245" i="4"/>
  <c r="N245" i="4"/>
  <c r="K247" i="2"/>
  <c r="E246" i="2"/>
  <c r="C245" i="4"/>
  <c r="C244" i="2"/>
  <c r="B244" i="2"/>
  <c r="D244" i="2"/>
  <c r="F246" i="4"/>
  <c r="L247" i="4"/>
  <c r="G246" i="4"/>
  <c r="G245" i="2"/>
  <c r="L246" i="2"/>
  <c r="F245" i="2"/>
  <c r="Q243" i="2"/>
  <c r="U243" i="2"/>
  <c r="M244" i="2"/>
  <c r="N244" i="2"/>
  <c r="O244" i="2"/>
  <c r="R243" i="2"/>
  <c r="P243" i="2"/>
  <c r="T243" i="2"/>
  <c r="M244" i="4"/>
  <c r="N244" i="4"/>
  <c r="O244" i="4"/>
  <c r="O245" i="4"/>
  <c r="C245" i="2"/>
  <c r="B245" i="2"/>
  <c r="D245" i="2"/>
  <c r="F247" i="4"/>
  <c r="L248" i="4"/>
  <c r="G247" i="4"/>
  <c r="Q244" i="2"/>
  <c r="U244" i="2"/>
  <c r="R244" i="2"/>
  <c r="P244" i="2"/>
  <c r="T244" i="2"/>
  <c r="K248" i="2"/>
  <c r="E247" i="2"/>
  <c r="G246" i="2"/>
  <c r="L247" i="2"/>
  <c r="F246" i="2"/>
  <c r="B246" i="4"/>
  <c r="D246" i="4"/>
  <c r="C246" i="4"/>
  <c r="P245" i="4"/>
  <c r="R245" i="4"/>
  <c r="T245" i="4"/>
  <c r="Q245" i="4"/>
  <c r="U245" i="4"/>
  <c r="M246" i="4"/>
  <c r="N246" i="4"/>
  <c r="O246" i="4"/>
  <c r="Q244" i="4"/>
  <c r="P244" i="4"/>
  <c r="R244" i="4"/>
  <c r="P246" i="4"/>
  <c r="R246" i="4"/>
  <c r="T246" i="4"/>
  <c r="Q246" i="4"/>
  <c r="U246" i="4"/>
  <c r="G247" i="2"/>
  <c r="L248" i="2"/>
  <c r="F247" i="2"/>
  <c r="F248" i="4"/>
  <c r="L249" i="4"/>
  <c r="G248" i="4"/>
  <c r="U245" i="2"/>
  <c r="B246" i="2"/>
  <c r="D246" i="2"/>
  <c r="M246" i="2"/>
  <c r="N246" i="2"/>
  <c r="T245" i="2"/>
  <c r="C246" i="2"/>
  <c r="K249" i="2"/>
  <c r="E248" i="2"/>
  <c r="B247" i="4"/>
  <c r="D247" i="4"/>
  <c r="C247" i="4"/>
  <c r="M245" i="2"/>
  <c r="N245" i="2"/>
  <c r="O245" i="2"/>
  <c r="O246" i="2"/>
  <c r="Q246" i="2"/>
  <c r="U246" i="2"/>
  <c r="P246" i="2"/>
  <c r="T246" i="2"/>
  <c r="R246" i="2"/>
  <c r="B248" i="4"/>
  <c r="D248" i="4"/>
  <c r="C248" i="4"/>
  <c r="G248" i="2"/>
  <c r="L249" i="2"/>
  <c r="F248" i="2"/>
  <c r="R245" i="2"/>
  <c r="P245" i="2"/>
  <c r="Q245" i="2"/>
  <c r="M247" i="4"/>
  <c r="N247" i="4"/>
  <c r="R247" i="4"/>
  <c r="T247" i="4"/>
  <c r="U247" i="4"/>
  <c r="K250" i="2"/>
  <c r="E249" i="2"/>
  <c r="F249" i="4"/>
  <c r="L250" i="4"/>
  <c r="G249" i="4"/>
  <c r="C247" i="2"/>
  <c r="B247" i="2"/>
  <c r="D247" i="2"/>
  <c r="O247" i="4"/>
  <c r="C248" i="2"/>
  <c r="B248" i="2"/>
  <c r="D248" i="2"/>
  <c r="T248" i="4"/>
  <c r="U248" i="4"/>
  <c r="M247" i="2"/>
  <c r="N247" i="2"/>
  <c r="O247" i="2"/>
  <c r="F250" i="4"/>
  <c r="L251" i="4"/>
  <c r="G250" i="4"/>
  <c r="Q247" i="2"/>
  <c r="U247" i="2"/>
  <c r="M248" i="2"/>
  <c r="N248" i="2"/>
  <c r="P247" i="2"/>
  <c r="T247" i="2"/>
  <c r="R247" i="2"/>
  <c r="B249" i="4"/>
  <c r="D249" i="4"/>
  <c r="C249" i="4"/>
  <c r="K251" i="2"/>
  <c r="E250" i="2"/>
  <c r="G249" i="2"/>
  <c r="L250" i="2"/>
  <c r="F249" i="2"/>
  <c r="M248" i="4"/>
  <c r="N248" i="4"/>
  <c r="O248" i="4"/>
  <c r="P248" i="4"/>
  <c r="Q247" i="4"/>
  <c r="P247" i="4"/>
  <c r="G250" i="2"/>
  <c r="L251" i="2"/>
  <c r="F250" i="2"/>
  <c r="Q248" i="2"/>
  <c r="U248" i="2"/>
  <c r="P248" i="2"/>
  <c r="T248" i="2"/>
  <c r="R248" i="2"/>
  <c r="R248" i="4"/>
  <c r="F251" i="4"/>
  <c r="L252" i="4"/>
  <c r="G251" i="4"/>
  <c r="C249" i="2"/>
  <c r="B249" i="2"/>
  <c r="D249" i="2"/>
  <c r="K252" i="2"/>
  <c r="E251" i="2"/>
  <c r="T249" i="4"/>
  <c r="U249" i="4"/>
  <c r="B250" i="4"/>
  <c r="D250" i="4"/>
  <c r="C250" i="4"/>
  <c r="O248" i="2"/>
  <c r="M249" i="4"/>
  <c r="N249" i="4"/>
  <c r="R249" i="4"/>
  <c r="Q248" i="4"/>
  <c r="T250" i="4"/>
  <c r="U250" i="4"/>
  <c r="K253" i="2"/>
  <c r="E252" i="2"/>
  <c r="F252" i="4"/>
  <c r="L253" i="4"/>
  <c r="G252" i="4"/>
  <c r="G251" i="2"/>
  <c r="L252" i="2"/>
  <c r="F251" i="2"/>
  <c r="M250" i="4"/>
  <c r="N250" i="4"/>
  <c r="P250" i="4"/>
  <c r="Q249" i="4"/>
  <c r="P249" i="4"/>
  <c r="O249" i="4"/>
  <c r="U249" i="2"/>
  <c r="T249" i="2"/>
  <c r="B251" i="4"/>
  <c r="D251" i="4"/>
  <c r="C251" i="4"/>
  <c r="C250" i="2"/>
  <c r="B250" i="2"/>
  <c r="D250" i="2"/>
  <c r="M249" i="2"/>
  <c r="N249" i="2"/>
  <c r="O249" i="2"/>
  <c r="C251" i="2"/>
  <c r="B251" i="2"/>
  <c r="D251" i="2"/>
  <c r="F253" i="4"/>
  <c r="L254" i="4"/>
  <c r="G253" i="4"/>
  <c r="R250" i="4"/>
  <c r="M250" i="2"/>
  <c r="N250" i="2"/>
  <c r="Q250" i="2"/>
  <c r="U250" i="2"/>
  <c r="P250" i="2"/>
  <c r="T250" i="2"/>
  <c r="R250" i="2"/>
  <c r="T251" i="4"/>
  <c r="U251" i="4"/>
  <c r="G252" i="2"/>
  <c r="L253" i="2"/>
  <c r="F252" i="2"/>
  <c r="B252" i="4"/>
  <c r="D252" i="4"/>
  <c r="C252" i="4"/>
  <c r="K254" i="2"/>
  <c r="E253" i="2"/>
  <c r="O250" i="2"/>
  <c r="R249" i="2"/>
  <c r="P249" i="2"/>
  <c r="Q249" i="2"/>
  <c r="O250" i="4"/>
  <c r="M251" i="4"/>
  <c r="N251" i="4"/>
  <c r="P251" i="4"/>
  <c r="Q250" i="4"/>
  <c r="F254" i="4"/>
  <c r="L255" i="4"/>
  <c r="G254" i="4"/>
  <c r="U251" i="2"/>
  <c r="T251" i="2"/>
  <c r="O251" i="4"/>
  <c r="R251" i="4"/>
  <c r="K255" i="2"/>
  <c r="E254" i="2"/>
  <c r="M252" i="4"/>
  <c r="N252" i="4"/>
  <c r="R252" i="4"/>
  <c r="T252" i="4"/>
  <c r="U252" i="4"/>
  <c r="F253" i="2"/>
  <c r="L254" i="2"/>
  <c r="G253" i="2"/>
  <c r="C252" i="2"/>
  <c r="B252" i="2"/>
  <c r="D252" i="2"/>
  <c r="B253" i="4"/>
  <c r="D253" i="4"/>
  <c r="C253" i="4"/>
  <c r="P252" i="4"/>
  <c r="Q251" i="4"/>
  <c r="M251" i="2"/>
  <c r="N251" i="2"/>
  <c r="O251" i="2"/>
  <c r="U252" i="2"/>
  <c r="T252" i="2"/>
  <c r="C253" i="2"/>
  <c r="B253" i="2"/>
  <c r="D253" i="2"/>
  <c r="B254" i="4"/>
  <c r="D254" i="4"/>
  <c r="C254" i="4"/>
  <c r="O252" i="4"/>
  <c r="M252" i="2"/>
  <c r="N252" i="2"/>
  <c r="Q252" i="2"/>
  <c r="T253" i="4"/>
  <c r="U253" i="4"/>
  <c r="M254" i="4"/>
  <c r="N254" i="4"/>
  <c r="F254" i="2"/>
  <c r="L255" i="2"/>
  <c r="G254" i="2"/>
  <c r="K256" i="2"/>
  <c r="E255" i="2"/>
  <c r="F255" i="4"/>
  <c r="L256" i="4"/>
  <c r="G255" i="4"/>
  <c r="M253" i="4"/>
  <c r="N253" i="4"/>
  <c r="R253" i="4"/>
  <c r="Q252" i="4"/>
  <c r="R251" i="2"/>
  <c r="P251" i="2"/>
  <c r="Q251" i="2"/>
  <c r="F256" i="4"/>
  <c r="L257" i="4"/>
  <c r="G256" i="4"/>
  <c r="B254" i="2"/>
  <c r="D254" i="2"/>
  <c r="C254" i="2"/>
  <c r="B255" i="4"/>
  <c r="D255" i="4"/>
  <c r="C255" i="4"/>
  <c r="K257" i="2"/>
  <c r="E256" i="2"/>
  <c r="F255" i="2"/>
  <c r="L256" i="2"/>
  <c r="G255" i="2"/>
  <c r="T253" i="2"/>
  <c r="U253" i="2"/>
  <c r="M254" i="2"/>
  <c r="N254" i="2"/>
  <c r="Q253" i="4"/>
  <c r="P253" i="4"/>
  <c r="O253" i="4"/>
  <c r="O254" i="4"/>
  <c r="R252" i="2"/>
  <c r="P252" i="2"/>
  <c r="O252" i="2"/>
  <c r="P254" i="4"/>
  <c r="R254" i="4"/>
  <c r="T254" i="4"/>
  <c r="Q254" i="4"/>
  <c r="U254" i="4"/>
  <c r="M255" i="4"/>
  <c r="N255" i="4"/>
  <c r="M253" i="2"/>
  <c r="N253" i="2"/>
  <c r="R253" i="2"/>
  <c r="F256" i="2"/>
  <c r="L257" i="2"/>
  <c r="G256" i="2"/>
  <c r="B256" i="4"/>
  <c r="D256" i="4"/>
  <c r="C256" i="4"/>
  <c r="O255" i="4"/>
  <c r="Q253" i="2"/>
  <c r="P253" i="2"/>
  <c r="B255" i="2"/>
  <c r="D255" i="2"/>
  <c r="C255" i="2"/>
  <c r="K258" i="2"/>
  <c r="E257" i="2"/>
  <c r="P255" i="4"/>
  <c r="R255" i="4"/>
  <c r="T255" i="4"/>
  <c r="Q255" i="4"/>
  <c r="U255" i="4"/>
  <c r="M256" i="4"/>
  <c r="N256" i="4"/>
  <c r="P254" i="2"/>
  <c r="R254" i="2"/>
  <c r="T254" i="2"/>
  <c r="Q254" i="2"/>
  <c r="U254" i="2"/>
  <c r="M255" i="2"/>
  <c r="N255" i="2"/>
  <c r="F257" i="4"/>
  <c r="L258" i="4"/>
  <c r="G257" i="4"/>
  <c r="O253" i="2"/>
  <c r="O254" i="2"/>
  <c r="O255" i="2"/>
  <c r="B257" i="4"/>
  <c r="D257" i="4"/>
  <c r="C257" i="4"/>
  <c r="F258" i="4"/>
  <c r="L259" i="4"/>
  <c r="G258" i="4"/>
  <c r="K259" i="2"/>
  <c r="E258" i="2"/>
  <c r="P255" i="2"/>
  <c r="R255" i="2"/>
  <c r="T255" i="2"/>
  <c r="Q255" i="2"/>
  <c r="U255" i="2"/>
  <c r="B256" i="2"/>
  <c r="D256" i="2"/>
  <c r="C256" i="2"/>
  <c r="P256" i="4"/>
  <c r="R256" i="4"/>
  <c r="T256" i="4"/>
  <c r="Q256" i="4"/>
  <c r="U256" i="4"/>
  <c r="M257" i="4"/>
  <c r="N257" i="4"/>
  <c r="F257" i="2"/>
  <c r="L258" i="2"/>
  <c r="G257" i="2"/>
  <c r="O256" i="4"/>
  <c r="O257" i="4"/>
  <c r="B258" i="4"/>
  <c r="D258" i="4"/>
  <c r="C258" i="4"/>
  <c r="P257" i="4"/>
  <c r="R257" i="4"/>
  <c r="T257" i="4"/>
  <c r="Q257" i="4"/>
  <c r="U257" i="4"/>
  <c r="M258" i="4"/>
  <c r="N258" i="4"/>
  <c r="F258" i="2"/>
  <c r="L259" i="2"/>
  <c r="G258" i="2"/>
  <c r="B257" i="2"/>
  <c r="D257" i="2"/>
  <c r="C257" i="2"/>
  <c r="M256" i="2"/>
  <c r="N256" i="2"/>
  <c r="R256" i="2"/>
  <c r="T256" i="2"/>
  <c r="U256" i="2"/>
  <c r="M257" i="2"/>
  <c r="N257" i="2"/>
  <c r="K260" i="2"/>
  <c r="E259" i="2"/>
  <c r="F259" i="4"/>
  <c r="L260" i="4"/>
  <c r="G259" i="4"/>
  <c r="O258" i="4"/>
  <c r="O256" i="2"/>
  <c r="O257" i="2"/>
  <c r="K261" i="2"/>
  <c r="E260" i="2"/>
  <c r="B258" i="2"/>
  <c r="D258" i="2"/>
  <c r="C258" i="2"/>
  <c r="B259" i="4"/>
  <c r="D259" i="4"/>
  <c r="C259" i="4"/>
  <c r="F260" i="4"/>
  <c r="L261" i="4"/>
  <c r="G260" i="4"/>
  <c r="P257" i="2"/>
  <c r="R257" i="2"/>
  <c r="T257" i="2"/>
  <c r="Q257" i="2"/>
  <c r="U257" i="2"/>
  <c r="M258" i="2"/>
  <c r="N258" i="2"/>
  <c r="F259" i="2"/>
  <c r="L260" i="2"/>
  <c r="G259" i="2"/>
  <c r="P258" i="4"/>
  <c r="R258" i="4"/>
  <c r="T258" i="4"/>
  <c r="Q258" i="4"/>
  <c r="U258" i="4"/>
  <c r="M259" i="4"/>
  <c r="N259" i="4"/>
  <c r="O258" i="2"/>
  <c r="O259" i="4"/>
  <c r="Q256" i="2"/>
  <c r="P256" i="2"/>
  <c r="F260" i="2"/>
  <c r="L261" i="2"/>
  <c r="G260" i="2"/>
  <c r="F261" i="4"/>
  <c r="L262" i="4"/>
  <c r="G261" i="4"/>
  <c r="B259" i="2"/>
  <c r="D259" i="2"/>
  <c r="C259" i="2"/>
  <c r="B260" i="4"/>
  <c r="D260" i="4"/>
  <c r="C260" i="4"/>
  <c r="P259" i="4"/>
  <c r="R259" i="4"/>
  <c r="T259" i="4"/>
  <c r="Q259" i="4"/>
  <c r="U259" i="4"/>
  <c r="M260" i="4"/>
  <c r="N260" i="4"/>
  <c r="O260" i="4"/>
  <c r="P258" i="2"/>
  <c r="R258" i="2"/>
  <c r="T258" i="2"/>
  <c r="Q258" i="2"/>
  <c r="U258" i="2"/>
  <c r="M259" i="2"/>
  <c r="N259" i="2"/>
  <c r="K262" i="2"/>
  <c r="E261" i="2"/>
  <c r="O259" i="2"/>
  <c r="F262" i="4"/>
  <c r="L263" i="4"/>
  <c r="G262" i="4"/>
  <c r="B260" i="2"/>
  <c r="D260" i="2"/>
  <c r="C260" i="2"/>
  <c r="K263" i="2"/>
  <c r="E262" i="2"/>
  <c r="P260" i="4"/>
  <c r="R260" i="4"/>
  <c r="T260" i="4"/>
  <c r="Q260" i="4"/>
  <c r="U260" i="4"/>
  <c r="P259" i="2"/>
  <c r="R259" i="2"/>
  <c r="T259" i="2"/>
  <c r="Q259" i="2"/>
  <c r="U259" i="2"/>
  <c r="M260" i="2"/>
  <c r="N260" i="2"/>
  <c r="B261" i="4"/>
  <c r="D261" i="4"/>
  <c r="M261" i="4"/>
  <c r="N261" i="4"/>
  <c r="O261" i="4"/>
  <c r="C261" i="4"/>
  <c r="F261" i="2"/>
  <c r="L262" i="2"/>
  <c r="G261" i="2"/>
  <c r="O260" i="2"/>
  <c r="K264" i="2"/>
  <c r="E263" i="2"/>
  <c r="P260" i="2"/>
  <c r="R260" i="2"/>
  <c r="T260" i="2"/>
  <c r="Q260" i="2"/>
  <c r="U260" i="2"/>
  <c r="F263" i="4"/>
  <c r="L264" i="4"/>
  <c r="G263" i="4"/>
  <c r="F262" i="2"/>
  <c r="L263" i="2"/>
  <c r="G262" i="2"/>
  <c r="B261" i="2"/>
  <c r="D261" i="2"/>
  <c r="C261" i="2"/>
  <c r="P261" i="4"/>
  <c r="R261" i="4"/>
  <c r="T261" i="4"/>
  <c r="Q261" i="4"/>
  <c r="U261" i="4"/>
  <c r="B262" i="4"/>
  <c r="D262" i="4"/>
  <c r="M262" i="4"/>
  <c r="N262" i="4"/>
  <c r="O262" i="4"/>
  <c r="C262" i="4"/>
  <c r="T261" i="2"/>
  <c r="U261" i="2"/>
  <c r="F263" i="2"/>
  <c r="L264" i="2"/>
  <c r="G263" i="2"/>
  <c r="F264" i="4"/>
  <c r="L265" i="4"/>
  <c r="G264" i="4"/>
  <c r="P262" i="4"/>
  <c r="R262" i="4"/>
  <c r="T262" i="4"/>
  <c r="Q262" i="4"/>
  <c r="U262" i="4"/>
  <c r="B263" i="4"/>
  <c r="D263" i="4"/>
  <c r="M263" i="4"/>
  <c r="N263" i="4"/>
  <c r="O263" i="4"/>
  <c r="B262" i="2"/>
  <c r="D262" i="2"/>
  <c r="C262" i="2"/>
  <c r="C263" i="4"/>
  <c r="K265" i="2"/>
  <c r="E264" i="2"/>
  <c r="M261" i="2"/>
  <c r="N261" i="2"/>
  <c r="O261" i="2"/>
  <c r="K266" i="2"/>
  <c r="E265" i="2"/>
  <c r="P263" i="4"/>
  <c r="R263" i="4"/>
  <c r="T263" i="4"/>
  <c r="Q263" i="4"/>
  <c r="U263" i="4"/>
  <c r="T262" i="2"/>
  <c r="U262" i="2"/>
  <c r="F265" i="4"/>
  <c r="L266" i="4"/>
  <c r="G265" i="4"/>
  <c r="B263" i="2"/>
  <c r="D263" i="2"/>
  <c r="C263" i="2"/>
  <c r="M262" i="2"/>
  <c r="N262" i="2"/>
  <c r="R262" i="2"/>
  <c r="Q261" i="2"/>
  <c r="P261" i="2"/>
  <c r="B264" i="4"/>
  <c r="D264" i="4"/>
  <c r="C264" i="4"/>
  <c r="F264" i="2"/>
  <c r="L265" i="2"/>
  <c r="G264" i="2"/>
  <c r="R261" i="2"/>
  <c r="B264" i="2"/>
  <c r="D264" i="2"/>
  <c r="C264" i="2"/>
  <c r="T264" i="4"/>
  <c r="U264" i="4"/>
  <c r="T263" i="2"/>
  <c r="U263" i="2"/>
  <c r="M264" i="2"/>
  <c r="N264" i="2"/>
  <c r="F266" i="4"/>
  <c r="L267" i="4"/>
  <c r="G266" i="4"/>
  <c r="O262" i="2"/>
  <c r="M263" i="2"/>
  <c r="N263" i="2"/>
  <c r="O263" i="2"/>
  <c r="O264" i="2"/>
  <c r="P263" i="2"/>
  <c r="Q262" i="2"/>
  <c r="P262" i="2"/>
  <c r="F265" i="2"/>
  <c r="L266" i="2"/>
  <c r="G265" i="2"/>
  <c r="B265" i="4"/>
  <c r="D265" i="4"/>
  <c r="C265" i="4"/>
  <c r="K267" i="2"/>
  <c r="E266" i="2"/>
  <c r="M264" i="4"/>
  <c r="N264" i="4"/>
  <c r="O264" i="4"/>
  <c r="K268" i="2"/>
  <c r="E267" i="2"/>
  <c r="T265" i="4"/>
  <c r="U265" i="4"/>
  <c r="F266" i="2"/>
  <c r="L267" i="2"/>
  <c r="G266" i="2"/>
  <c r="F267" i="4"/>
  <c r="L268" i="4"/>
  <c r="G267" i="4"/>
  <c r="P264" i="2"/>
  <c r="R264" i="2"/>
  <c r="T264" i="2"/>
  <c r="Q264" i="2"/>
  <c r="U264" i="2"/>
  <c r="R263" i="2"/>
  <c r="M265" i="4"/>
  <c r="N265" i="4"/>
  <c r="R265" i="4"/>
  <c r="Q264" i="4"/>
  <c r="P264" i="4"/>
  <c r="B265" i="2"/>
  <c r="D265" i="2"/>
  <c r="C265" i="2"/>
  <c r="B266" i="4"/>
  <c r="D266" i="4"/>
  <c r="M266" i="4"/>
  <c r="N266" i="4"/>
  <c r="C266" i="4"/>
  <c r="O265" i="4"/>
  <c r="Q263" i="2"/>
  <c r="R264" i="4"/>
  <c r="B267" i="4"/>
  <c r="D267" i="4"/>
  <c r="C267" i="4"/>
  <c r="F267" i="2"/>
  <c r="L268" i="2"/>
  <c r="G267" i="2"/>
  <c r="K269" i="2"/>
  <c r="E268" i="2"/>
  <c r="Q265" i="4"/>
  <c r="P265" i="4"/>
  <c r="P266" i="4"/>
  <c r="R266" i="4"/>
  <c r="T266" i="4"/>
  <c r="Q266" i="4"/>
  <c r="U266" i="4"/>
  <c r="M267" i="4"/>
  <c r="N267" i="4"/>
  <c r="T265" i="2"/>
  <c r="U265" i="2"/>
  <c r="F268" i="4"/>
  <c r="L269" i="4"/>
  <c r="G268" i="4"/>
  <c r="B266" i="2"/>
  <c r="D266" i="2"/>
  <c r="C266" i="2"/>
  <c r="O266" i="4"/>
  <c r="O267" i="4"/>
  <c r="M265" i="2"/>
  <c r="N265" i="2"/>
  <c r="O265" i="2"/>
  <c r="K270" i="2"/>
  <c r="E269" i="2"/>
  <c r="F268" i="2"/>
  <c r="L269" i="2"/>
  <c r="G268" i="2"/>
  <c r="R265" i="2"/>
  <c r="T266" i="2"/>
  <c r="U266" i="2"/>
  <c r="F269" i="4"/>
  <c r="L270" i="4"/>
  <c r="G269" i="4"/>
  <c r="B268" i="4"/>
  <c r="D268" i="4"/>
  <c r="C268" i="4"/>
  <c r="B267" i="2"/>
  <c r="D267" i="2"/>
  <c r="C267" i="2"/>
  <c r="P267" i="4"/>
  <c r="R267" i="4"/>
  <c r="T267" i="4"/>
  <c r="Q267" i="4"/>
  <c r="U267" i="4"/>
  <c r="M268" i="4"/>
  <c r="N268" i="4"/>
  <c r="O268" i="4"/>
  <c r="M266" i="2"/>
  <c r="N266" i="2"/>
  <c r="P266" i="2"/>
  <c r="Q265" i="2"/>
  <c r="P265" i="2"/>
  <c r="B269" i="4"/>
  <c r="D269" i="4"/>
  <c r="C269" i="4"/>
  <c r="F269" i="2"/>
  <c r="L270" i="2"/>
  <c r="G269" i="2"/>
  <c r="R266" i="2"/>
  <c r="T267" i="2"/>
  <c r="U267" i="2"/>
  <c r="P268" i="4"/>
  <c r="R268" i="4"/>
  <c r="T268" i="4"/>
  <c r="Q268" i="4"/>
  <c r="U268" i="4"/>
  <c r="M269" i="4"/>
  <c r="N269" i="4"/>
  <c r="O269" i="4"/>
  <c r="F270" i="4"/>
  <c r="L271" i="4"/>
  <c r="G270" i="4"/>
  <c r="B268" i="2"/>
  <c r="D268" i="2"/>
  <c r="C268" i="2"/>
  <c r="K271" i="2"/>
  <c r="E270" i="2"/>
  <c r="O266" i="2"/>
  <c r="M267" i="2"/>
  <c r="N267" i="2"/>
  <c r="O267" i="2"/>
  <c r="P267" i="2"/>
  <c r="Q266" i="2"/>
  <c r="K272" i="2"/>
  <c r="E271" i="2"/>
  <c r="T268" i="2"/>
  <c r="U268" i="2"/>
  <c r="F271" i="4"/>
  <c r="L272" i="4"/>
  <c r="G271" i="4"/>
  <c r="B269" i="2"/>
  <c r="D269" i="2"/>
  <c r="C269" i="2"/>
  <c r="P269" i="4"/>
  <c r="R269" i="4"/>
  <c r="T269" i="4"/>
  <c r="Q269" i="4"/>
  <c r="U269" i="4"/>
  <c r="R267" i="2"/>
  <c r="B270" i="4"/>
  <c r="D270" i="4"/>
  <c r="C270" i="4"/>
  <c r="F270" i="2"/>
  <c r="L271" i="2"/>
  <c r="G270" i="2"/>
  <c r="M268" i="2"/>
  <c r="N268" i="2"/>
  <c r="P268" i="2"/>
  <c r="Q267" i="2"/>
  <c r="B270" i="2"/>
  <c r="D270" i="2"/>
  <c r="C270" i="2"/>
  <c r="T270" i="4"/>
  <c r="U270" i="4"/>
  <c r="T269" i="2"/>
  <c r="U269" i="2"/>
  <c r="M270" i="2"/>
  <c r="N270" i="2"/>
  <c r="F272" i="4"/>
  <c r="L273" i="4"/>
  <c r="G272" i="4"/>
  <c r="M270" i="4"/>
  <c r="N270" i="4"/>
  <c r="O270" i="4"/>
  <c r="R268" i="2"/>
  <c r="F271" i="2"/>
  <c r="L272" i="2"/>
  <c r="G271" i="2"/>
  <c r="B271" i="4"/>
  <c r="D271" i="4"/>
  <c r="C271" i="4"/>
  <c r="K273" i="2"/>
  <c r="E272" i="2"/>
  <c r="O268" i="2"/>
  <c r="M269" i="2"/>
  <c r="N269" i="2"/>
  <c r="R269" i="2"/>
  <c r="Q268" i="2"/>
  <c r="F273" i="4"/>
  <c r="L274" i="4"/>
  <c r="G273" i="4"/>
  <c r="K274" i="2"/>
  <c r="E273" i="2"/>
  <c r="T271" i="4"/>
  <c r="U271" i="4"/>
  <c r="F272" i="2"/>
  <c r="L273" i="2"/>
  <c r="G272" i="2"/>
  <c r="B272" i="4"/>
  <c r="D272" i="4"/>
  <c r="C272" i="4"/>
  <c r="P270" i="2"/>
  <c r="R270" i="2"/>
  <c r="T270" i="2"/>
  <c r="Q270" i="2"/>
  <c r="U270" i="2"/>
  <c r="O269" i="2"/>
  <c r="O270" i="2"/>
  <c r="Q269" i="2"/>
  <c r="P269" i="2"/>
  <c r="M271" i="4"/>
  <c r="N271" i="4"/>
  <c r="P271" i="4"/>
  <c r="Q270" i="4"/>
  <c r="P270" i="4"/>
  <c r="B271" i="2"/>
  <c r="D271" i="2"/>
  <c r="C271" i="2"/>
  <c r="R270" i="4"/>
  <c r="B272" i="2"/>
  <c r="D272" i="2"/>
  <c r="C272" i="2"/>
  <c r="B273" i="4"/>
  <c r="D273" i="4"/>
  <c r="C273" i="4"/>
  <c r="R271" i="4"/>
  <c r="T271" i="2"/>
  <c r="U271" i="2"/>
  <c r="M272" i="2"/>
  <c r="N272" i="2"/>
  <c r="T272" i="4"/>
  <c r="U272" i="4"/>
  <c r="M273" i="4"/>
  <c r="N273" i="4"/>
  <c r="F273" i="2"/>
  <c r="L274" i="2"/>
  <c r="G273" i="2"/>
  <c r="K275" i="2"/>
  <c r="E274" i="2"/>
  <c r="F274" i="4"/>
  <c r="L275" i="4"/>
  <c r="G274" i="4"/>
  <c r="O271" i="4"/>
  <c r="M271" i="2"/>
  <c r="N271" i="2"/>
  <c r="O271" i="2"/>
  <c r="O272" i="2"/>
  <c r="P271" i="2"/>
  <c r="M272" i="4"/>
  <c r="N272" i="4"/>
  <c r="R272" i="4"/>
  <c r="Q271" i="4"/>
  <c r="B274" i="4"/>
  <c r="D274" i="4"/>
  <c r="C274" i="4"/>
  <c r="K276" i="2"/>
  <c r="E275" i="2"/>
  <c r="F274" i="2"/>
  <c r="L275" i="2"/>
  <c r="G274" i="2"/>
  <c r="P273" i="4"/>
  <c r="R273" i="4"/>
  <c r="T273" i="4"/>
  <c r="Q273" i="4"/>
  <c r="U273" i="4"/>
  <c r="M274" i="4"/>
  <c r="N274" i="4"/>
  <c r="P272" i="2"/>
  <c r="R272" i="2"/>
  <c r="T272" i="2"/>
  <c r="Q272" i="2"/>
  <c r="U272" i="2"/>
  <c r="Q272" i="4"/>
  <c r="P272" i="4"/>
  <c r="R271" i="2"/>
  <c r="F275" i="4"/>
  <c r="L276" i="4"/>
  <c r="G275" i="4"/>
  <c r="B273" i="2"/>
  <c r="D273" i="2"/>
  <c r="C273" i="2"/>
  <c r="O272" i="4"/>
  <c r="O273" i="4"/>
  <c r="O274" i="4"/>
  <c r="Q271" i="2"/>
  <c r="T273" i="2"/>
  <c r="U273" i="2"/>
  <c r="F276" i="4"/>
  <c r="L277" i="4"/>
  <c r="G276" i="4"/>
  <c r="B274" i="2"/>
  <c r="D274" i="2"/>
  <c r="C274" i="2"/>
  <c r="K277" i="2"/>
  <c r="E276" i="2"/>
  <c r="P274" i="4"/>
  <c r="R274" i="4"/>
  <c r="T274" i="4"/>
  <c r="Q274" i="4"/>
  <c r="U274" i="4"/>
  <c r="M273" i="2"/>
  <c r="N273" i="2"/>
  <c r="O273" i="2"/>
  <c r="B275" i="4"/>
  <c r="D275" i="4"/>
  <c r="C275" i="4"/>
  <c r="F275" i="2"/>
  <c r="L276" i="2"/>
  <c r="G275" i="2"/>
  <c r="B275" i="2"/>
  <c r="D275" i="2"/>
  <c r="C275" i="2"/>
  <c r="T275" i="4"/>
  <c r="U275" i="4"/>
  <c r="F276" i="2"/>
  <c r="L277" i="2"/>
  <c r="G276" i="2"/>
  <c r="K278" i="2"/>
  <c r="E277" i="2"/>
  <c r="M274" i="2"/>
  <c r="N274" i="2"/>
  <c r="R274" i="2"/>
  <c r="T274" i="2"/>
  <c r="U274" i="2"/>
  <c r="M275" i="2"/>
  <c r="N275" i="2"/>
  <c r="F277" i="4"/>
  <c r="L278" i="4"/>
  <c r="G277" i="4"/>
  <c r="M275" i="4"/>
  <c r="N275" i="4"/>
  <c r="O275" i="4"/>
  <c r="P274" i="2"/>
  <c r="Q273" i="2"/>
  <c r="P273" i="2"/>
  <c r="B276" i="4"/>
  <c r="D276" i="4"/>
  <c r="M276" i="4"/>
  <c r="N276" i="4"/>
  <c r="C276" i="4"/>
  <c r="R273" i="2"/>
  <c r="F278" i="4"/>
  <c r="L279" i="4"/>
  <c r="G278" i="4"/>
  <c r="K279" i="2"/>
  <c r="E278" i="2"/>
  <c r="F277" i="2"/>
  <c r="L278" i="2"/>
  <c r="G277" i="2"/>
  <c r="P275" i="2"/>
  <c r="R275" i="2"/>
  <c r="T275" i="2"/>
  <c r="Q275" i="2"/>
  <c r="U275" i="2"/>
  <c r="O276" i="4"/>
  <c r="O274" i="2"/>
  <c r="O275" i="2"/>
  <c r="Q274" i="2"/>
  <c r="Q275" i="4"/>
  <c r="P275" i="4"/>
  <c r="P276" i="4"/>
  <c r="R276" i="4"/>
  <c r="T276" i="4"/>
  <c r="Q276" i="4"/>
  <c r="U276" i="4"/>
  <c r="B277" i="4"/>
  <c r="D277" i="4"/>
  <c r="C277" i="4"/>
  <c r="B276" i="2"/>
  <c r="D276" i="2"/>
  <c r="M276" i="2"/>
  <c r="N276" i="2"/>
  <c r="C276" i="2"/>
  <c r="R275" i="4"/>
  <c r="T277" i="4"/>
  <c r="U277" i="4"/>
  <c r="F278" i="2"/>
  <c r="L279" i="2"/>
  <c r="G278" i="2"/>
  <c r="B278" i="4"/>
  <c r="D278" i="4"/>
  <c r="M278" i="4"/>
  <c r="N278" i="4"/>
  <c r="C278" i="4"/>
  <c r="O276" i="2"/>
  <c r="P276" i="2"/>
  <c r="R276" i="2"/>
  <c r="T276" i="2"/>
  <c r="Q276" i="2"/>
  <c r="U276" i="2"/>
  <c r="B277" i="2"/>
  <c r="D277" i="2"/>
  <c r="C277" i="2"/>
  <c r="K280" i="2"/>
  <c r="E279" i="2"/>
  <c r="F279" i="4"/>
  <c r="L280" i="4"/>
  <c r="G279" i="4"/>
  <c r="M277" i="4"/>
  <c r="N277" i="4"/>
  <c r="R277" i="4"/>
  <c r="F280" i="4"/>
  <c r="L281" i="4"/>
  <c r="G280" i="4"/>
  <c r="B279" i="4"/>
  <c r="D279" i="4"/>
  <c r="C279" i="4"/>
  <c r="K281" i="2"/>
  <c r="E280" i="2"/>
  <c r="T277" i="2"/>
  <c r="U277" i="2"/>
  <c r="B278" i="2"/>
  <c r="D278" i="2"/>
  <c r="C278" i="2"/>
  <c r="O277" i="4"/>
  <c r="O278" i="4"/>
  <c r="M277" i="2"/>
  <c r="N277" i="2"/>
  <c r="P277" i="2"/>
  <c r="Q277" i="4"/>
  <c r="P277" i="4"/>
  <c r="P278" i="4"/>
  <c r="R278" i="4"/>
  <c r="T278" i="4"/>
  <c r="Q278" i="4"/>
  <c r="U278" i="4"/>
  <c r="M279" i="4"/>
  <c r="N279" i="4"/>
  <c r="F279" i="2"/>
  <c r="L280" i="2"/>
  <c r="G279" i="2"/>
  <c r="O277" i="2"/>
  <c r="B279" i="2"/>
  <c r="D279" i="2"/>
  <c r="C279" i="2"/>
  <c r="F280" i="2"/>
  <c r="L281" i="2"/>
  <c r="G280" i="2"/>
  <c r="T278" i="2"/>
  <c r="U278" i="2"/>
  <c r="M279" i="2"/>
  <c r="N279" i="2"/>
  <c r="B280" i="4"/>
  <c r="D280" i="4"/>
  <c r="C280" i="4"/>
  <c r="O279" i="4"/>
  <c r="M280" i="4"/>
  <c r="N280" i="4"/>
  <c r="O280" i="4"/>
  <c r="R277" i="2"/>
  <c r="K282" i="2"/>
  <c r="E281" i="2"/>
  <c r="P279" i="4"/>
  <c r="R279" i="4"/>
  <c r="T279" i="4"/>
  <c r="Q279" i="4"/>
  <c r="U279" i="4"/>
  <c r="F281" i="4"/>
  <c r="L282" i="4"/>
  <c r="G281" i="4"/>
  <c r="M278" i="2"/>
  <c r="N278" i="2"/>
  <c r="P278" i="2"/>
  <c r="Q277" i="2"/>
  <c r="B280" i="2"/>
  <c r="D280" i="2"/>
  <c r="C280" i="2"/>
  <c r="P279" i="2"/>
  <c r="R279" i="2"/>
  <c r="T279" i="2"/>
  <c r="Q279" i="2"/>
  <c r="U279" i="2"/>
  <c r="M280" i="2"/>
  <c r="N280" i="2"/>
  <c r="R278" i="2"/>
  <c r="F282" i="4"/>
  <c r="L283" i="4"/>
  <c r="G282" i="4"/>
  <c r="B281" i="4"/>
  <c r="D281" i="4"/>
  <c r="C281" i="4"/>
  <c r="K283" i="2"/>
  <c r="E282" i="2"/>
  <c r="P280" i="4"/>
  <c r="R280" i="4"/>
  <c r="T280" i="4"/>
  <c r="Q280" i="4"/>
  <c r="U280" i="4"/>
  <c r="M281" i="4"/>
  <c r="N281" i="4"/>
  <c r="F281" i="2"/>
  <c r="L282" i="2"/>
  <c r="G281" i="2"/>
  <c r="O281" i="4"/>
  <c r="O278" i="2"/>
  <c r="O279" i="2"/>
  <c r="O280" i="2"/>
  <c r="Q278" i="2"/>
  <c r="B282" i="4"/>
  <c r="D282" i="4"/>
  <c r="C282" i="4"/>
  <c r="P280" i="2"/>
  <c r="R280" i="2"/>
  <c r="T280" i="2"/>
  <c r="Q280" i="2"/>
  <c r="U280" i="2"/>
  <c r="B281" i="2"/>
  <c r="D281" i="2"/>
  <c r="C281" i="2"/>
  <c r="F282" i="2"/>
  <c r="L283" i="2"/>
  <c r="G282" i="2"/>
  <c r="K284" i="2"/>
  <c r="E283" i="2"/>
  <c r="P281" i="4"/>
  <c r="R281" i="4"/>
  <c r="T281" i="4"/>
  <c r="Q281" i="4"/>
  <c r="U281" i="4"/>
  <c r="M282" i="4"/>
  <c r="N282" i="4"/>
  <c r="F283" i="4"/>
  <c r="L284" i="4"/>
  <c r="G283" i="4"/>
  <c r="O282" i="4"/>
  <c r="F284" i="4"/>
  <c r="L285" i="4"/>
  <c r="G284" i="4"/>
  <c r="B283" i="4"/>
  <c r="D283" i="4"/>
  <c r="C283" i="4"/>
  <c r="B282" i="2"/>
  <c r="D282" i="2"/>
  <c r="C282" i="2"/>
  <c r="T281" i="2"/>
  <c r="U281" i="2"/>
  <c r="M282" i="2"/>
  <c r="N282" i="2"/>
  <c r="P282" i="4"/>
  <c r="R282" i="4"/>
  <c r="T282" i="4"/>
  <c r="Q282" i="4"/>
  <c r="U282" i="4"/>
  <c r="M283" i="4"/>
  <c r="N283" i="4"/>
  <c r="O283" i="4"/>
  <c r="M281" i="2"/>
  <c r="N281" i="2"/>
  <c r="O281" i="2"/>
  <c r="O282" i="2"/>
  <c r="K285" i="2"/>
  <c r="E284" i="2"/>
  <c r="F283" i="2"/>
  <c r="L284" i="2"/>
  <c r="G283" i="2"/>
  <c r="B284" i="4"/>
  <c r="D284" i="4"/>
  <c r="C284" i="4"/>
  <c r="R281" i="2"/>
  <c r="B283" i="2"/>
  <c r="D283" i="2"/>
  <c r="C283" i="2"/>
  <c r="K286" i="2"/>
  <c r="E285" i="2"/>
  <c r="F284" i="2"/>
  <c r="L285" i="2"/>
  <c r="G284" i="2"/>
  <c r="P282" i="2"/>
  <c r="R282" i="2"/>
  <c r="T282" i="2"/>
  <c r="Q282" i="2"/>
  <c r="U282" i="2"/>
  <c r="M283" i="2"/>
  <c r="N283" i="2"/>
  <c r="P283" i="4"/>
  <c r="R283" i="4"/>
  <c r="T283" i="4"/>
  <c r="Q283" i="4"/>
  <c r="U283" i="4"/>
  <c r="M284" i="4"/>
  <c r="N284" i="4"/>
  <c r="O284" i="4"/>
  <c r="F285" i="4"/>
  <c r="L286" i="4"/>
  <c r="G285" i="4"/>
  <c r="O283" i="2"/>
  <c r="Q281" i="2"/>
  <c r="P281" i="2"/>
  <c r="B285" i="4"/>
  <c r="D285" i="4"/>
  <c r="C285" i="4"/>
  <c r="B284" i="2"/>
  <c r="D284" i="2"/>
  <c r="C284" i="2"/>
  <c r="K287" i="2"/>
  <c r="E286" i="2"/>
  <c r="P283" i="2"/>
  <c r="R283" i="2"/>
  <c r="T283" i="2"/>
  <c r="Q283" i="2"/>
  <c r="U283" i="2"/>
  <c r="M284" i="2"/>
  <c r="N284" i="2"/>
  <c r="P284" i="4"/>
  <c r="R284" i="4"/>
  <c r="T284" i="4"/>
  <c r="Q284" i="4"/>
  <c r="U284" i="4"/>
  <c r="M285" i="4"/>
  <c r="N285" i="4"/>
  <c r="O285" i="4"/>
  <c r="F286" i="4"/>
  <c r="L287" i="4"/>
  <c r="G286" i="4"/>
  <c r="F285" i="2"/>
  <c r="L286" i="2"/>
  <c r="G285" i="2"/>
  <c r="O284" i="2"/>
  <c r="F286" i="2"/>
  <c r="L287" i="2"/>
  <c r="G286" i="2"/>
  <c r="B286" i="4"/>
  <c r="D286" i="4"/>
  <c r="C286" i="4"/>
  <c r="B285" i="2"/>
  <c r="D285" i="2"/>
  <c r="C285" i="2"/>
  <c r="F287" i="4"/>
  <c r="L288" i="4"/>
  <c r="G287" i="4"/>
  <c r="K288" i="2"/>
  <c r="E287" i="2"/>
  <c r="P284" i="2"/>
  <c r="R284" i="2"/>
  <c r="T284" i="2"/>
  <c r="Q284" i="2"/>
  <c r="U284" i="2"/>
  <c r="M285" i="2"/>
  <c r="N285" i="2"/>
  <c r="P285" i="4"/>
  <c r="R285" i="4"/>
  <c r="T285" i="4"/>
  <c r="Q285" i="4"/>
  <c r="U285" i="4"/>
  <c r="M286" i="4"/>
  <c r="N286" i="4"/>
  <c r="O286" i="4"/>
  <c r="O285" i="2"/>
  <c r="B287" i="4"/>
  <c r="D287" i="4"/>
  <c r="C287" i="4"/>
  <c r="P285" i="2"/>
  <c r="R285" i="2"/>
  <c r="T285" i="2"/>
  <c r="Q285" i="2"/>
  <c r="U285" i="2"/>
  <c r="P286" i="4"/>
  <c r="R286" i="4"/>
  <c r="T286" i="4"/>
  <c r="Q286" i="4"/>
  <c r="U286" i="4"/>
  <c r="M287" i="4"/>
  <c r="N287" i="4"/>
  <c r="O287" i="4"/>
  <c r="F287" i="2"/>
  <c r="L288" i="2"/>
  <c r="G287" i="2"/>
  <c r="K289" i="2"/>
  <c r="E288" i="2"/>
  <c r="F288" i="4"/>
  <c r="L289" i="4"/>
  <c r="G288" i="4"/>
  <c r="B286" i="2"/>
  <c r="D286" i="2"/>
  <c r="C286" i="2"/>
  <c r="B288" i="4"/>
  <c r="D288" i="4"/>
  <c r="C288" i="4"/>
  <c r="K290" i="2"/>
  <c r="E289" i="2"/>
  <c r="T286" i="2"/>
  <c r="U286" i="2"/>
  <c r="F289" i="4"/>
  <c r="L290" i="4"/>
  <c r="G289" i="4"/>
  <c r="F288" i="2"/>
  <c r="L289" i="2"/>
  <c r="G288" i="2"/>
  <c r="B287" i="2"/>
  <c r="D287" i="2"/>
  <c r="C287" i="2"/>
  <c r="P287" i="4"/>
  <c r="R287" i="4"/>
  <c r="T287" i="4"/>
  <c r="Q287" i="4"/>
  <c r="U287" i="4"/>
  <c r="M288" i="4"/>
  <c r="N288" i="4"/>
  <c r="O288" i="4"/>
  <c r="M286" i="2"/>
  <c r="N286" i="2"/>
  <c r="O286" i="2"/>
  <c r="T287" i="2"/>
  <c r="U287" i="2"/>
  <c r="B288" i="2"/>
  <c r="D288" i="2"/>
  <c r="C288" i="2"/>
  <c r="F290" i="4"/>
  <c r="L291" i="4"/>
  <c r="G290" i="4"/>
  <c r="R286" i="2"/>
  <c r="F289" i="2"/>
  <c r="L290" i="2"/>
  <c r="G289" i="2"/>
  <c r="B289" i="4"/>
  <c r="D289" i="4"/>
  <c r="C289" i="4"/>
  <c r="K291" i="2"/>
  <c r="E290" i="2"/>
  <c r="P288" i="4"/>
  <c r="R288" i="4"/>
  <c r="T288" i="4"/>
  <c r="Q288" i="4"/>
  <c r="U288" i="4"/>
  <c r="M289" i="4"/>
  <c r="N289" i="4"/>
  <c r="O289" i="4"/>
  <c r="M287" i="2"/>
  <c r="N287" i="2"/>
  <c r="P287" i="2"/>
  <c r="Q286" i="2"/>
  <c r="P286" i="2"/>
  <c r="B289" i="2"/>
  <c r="D289" i="2"/>
  <c r="C289" i="2"/>
  <c r="B290" i="4"/>
  <c r="D290" i="4"/>
  <c r="C290" i="4"/>
  <c r="T288" i="2"/>
  <c r="U288" i="2"/>
  <c r="M289" i="2"/>
  <c r="N289" i="2"/>
  <c r="R287" i="2"/>
  <c r="K292" i="2"/>
  <c r="E291" i="2"/>
  <c r="P289" i="4"/>
  <c r="R289" i="4"/>
  <c r="T289" i="4"/>
  <c r="Q289" i="4"/>
  <c r="U289" i="4"/>
  <c r="M290" i="4"/>
  <c r="N290" i="4"/>
  <c r="O290" i="4"/>
  <c r="F290" i="2"/>
  <c r="L291" i="2"/>
  <c r="G290" i="2"/>
  <c r="F291" i="4"/>
  <c r="L292" i="4"/>
  <c r="G291" i="4"/>
  <c r="O287" i="2"/>
  <c r="M288" i="2"/>
  <c r="N288" i="2"/>
  <c r="P288" i="2"/>
  <c r="Q287" i="2"/>
  <c r="F292" i="4"/>
  <c r="L293" i="4"/>
  <c r="G292" i="4"/>
  <c r="B290" i="2"/>
  <c r="D290" i="2"/>
  <c r="C290" i="2"/>
  <c r="O288" i="2"/>
  <c r="O289" i="2"/>
  <c r="R288" i="2"/>
  <c r="B291" i="4"/>
  <c r="D291" i="4"/>
  <c r="C291" i="4"/>
  <c r="F291" i="2"/>
  <c r="L292" i="2"/>
  <c r="G291" i="2"/>
  <c r="K293" i="2"/>
  <c r="E292" i="2"/>
  <c r="P290" i="4"/>
  <c r="R290" i="4"/>
  <c r="T290" i="4"/>
  <c r="Q290" i="4"/>
  <c r="U290" i="4"/>
  <c r="M291" i="4"/>
  <c r="N291" i="4"/>
  <c r="O291" i="4"/>
  <c r="P289" i="2"/>
  <c r="R289" i="2"/>
  <c r="T289" i="2"/>
  <c r="Q289" i="2"/>
  <c r="U289" i="2"/>
  <c r="M290" i="2"/>
  <c r="N290" i="2"/>
  <c r="Q288" i="2"/>
  <c r="B291" i="2"/>
  <c r="D291" i="2"/>
  <c r="C291" i="2"/>
  <c r="P291" i="4"/>
  <c r="R291" i="4"/>
  <c r="T291" i="4"/>
  <c r="Q291" i="4"/>
  <c r="U291" i="4"/>
  <c r="P290" i="2"/>
  <c r="R290" i="2"/>
  <c r="T290" i="2"/>
  <c r="Q290" i="2"/>
  <c r="U290" i="2"/>
  <c r="M291" i="2"/>
  <c r="N291" i="2"/>
  <c r="F293" i="4"/>
  <c r="G293" i="4"/>
  <c r="L294" i="4"/>
  <c r="O290" i="2"/>
  <c r="O291" i="2"/>
  <c r="K294" i="2"/>
  <c r="E293" i="2"/>
  <c r="F292" i="2"/>
  <c r="L293" i="2"/>
  <c r="G292" i="2"/>
  <c r="B292" i="4"/>
  <c r="D292" i="4"/>
  <c r="C292" i="4"/>
  <c r="T292" i="4"/>
  <c r="U292" i="4"/>
  <c r="F293" i="2"/>
  <c r="L294" i="2"/>
  <c r="G293" i="2"/>
  <c r="B292" i="2"/>
  <c r="D292" i="2"/>
  <c r="M292" i="2"/>
  <c r="N292" i="2"/>
  <c r="O292" i="2"/>
  <c r="C292" i="2"/>
  <c r="K295" i="2"/>
  <c r="E294" i="2"/>
  <c r="F294" i="4"/>
  <c r="L295" i="4"/>
  <c r="G294" i="4"/>
  <c r="B293" i="4"/>
  <c r="D293" i="4"/>
  <c r="C293" i="4"/>
  <c r="P291" i="2"/>
  <c r="R291" i="2"/>
  <c r="T291" i="2"/>
  <c r="Q291" i="2"/>
  <c r="U291" i="2"/>
  <c r="M292" i="4"/>
  <c r="N292" i="4"/>
  <c r="O292" i="4"/>
  <c r="T293" i="4"/>
  <c r="U293" i="4"/>
  <c r="F295" i="4"/>
  <c r="L296" i="4"/>
  <c r="G295" i="4"/>
  <c r="F294" i="2"/>
  <c r="L295" i="2"/>
  <c r="G294" i="2"/>
  <c r="M293" i="4"/>
  <c r="N293" i="4"/>
  <c r="P293" i="4"/>
  <c r="Q292" i="4"/>
  <c r="P292" i="4"/>
  <c r="B294" i="4"/>
  <c r="D294" i="4"/>
  <c r="C294" i="4"/>
  <c r="K296" i="2"/>
  <c r="E295" i="2"/>
  <c r="P292" i="2"/>
  <c r="R292" i="2"/>
  <c r="T292" i="2"/>
  <c r="Q292" i="2"/>
  <c r="U292" i="2"/>
  <c r="B293" i="2"/>
  <c r="D293" i="2"/>
  <c r="C293" i="2"/>
  <c r="R292" i="4"/>
  <c r="F295" i="2"/>
  <c r="L296" i="2"/>
  <c r="G295" i="2"/>
  <c r="B295" i="4"/>
  <c r="D295" i="4"/>
  <c r="C295" i="4"/>
  <c r="O293" i="4"/>
  <c r="R293" i="4"/>
  <c r="T293" i="2"/>
  <c r="U293" i="2"/>
  <c r="K297" i="2"/>
  <c r="E296" i="2"/>
  <c r="T294" i="4"/>
  <c r="U294" i="4"/>
  <c r="M295" i="4"/>
  <c r="N295" i="4"/>
  <c r="B294" i="2"/>
  <c r="D294" i="2"/>
  <c r="C294" i="2"/>
  <c r="F296" i="4"/>
  <c r="L297" i="4"/>
  <c r="G296" i="4"/>
  <c r="M293" i="2"/>
  <c r="N293" i="2"/>
  <c r="O293" i="2"/>
  <c r="M294" i="4"/>
  <c r="N294" i="4"/>
  <c r="R294" i="4"/>
  <c r="Q293" i="4"/>
  <c r="F297" i="4"/>
  <c r="L298" i="4"/>
  <c r="G297" i="4"/>
  <c r="K298" i="2"/>
  <c r="E297" i="2"/>
  <c r="B295" i="2"/>
  <c r="D295" i="2"/>
  <c r="C295" i="2"/>
  <c r="M294" i="2"/>
  <c r="N294" i="2"/>
  <c r="O294" i="2"/>
  <c r="P294" i="4"/>
  <c r="Q293" i="2"/>
  <c r="P293" i="2"/>
  <c r="O294" i="4"/>
  <c r="O295" i="4"/>
  <c r="B296" i="4"/>
  <c r="D296" i="4"/>
  <c r="C296" i="4"/>
  <c r="P294" i="2"/>
  <c r="R294" i="2"/>
  <c r="T294" i="2"/>
  <c r="Q294" i="2"/>
  <c r="U294" i="2"/>
  <c r="P295" i="4"/>
  <c r="R295" i="4"/>
  <c r="T295" i="4"/>
  <c r="Q295" i="4"/>
  <c r="U295" i="4"/>
  <c r="M296" i="4"/>
  <c r="N296" i="4"/>
  <c r="F296" i="2"/>
  <c r="L297" i="2"/>
  <c r="G296" i="2"/>
  <c r="Q294" i="4"/>
  <c r="R293" i="2"/>
  <c r="T295" i="2"/>
  <c r="U295" i="2"/>
  <c r="K299" i="2"/>
  <c r="E298" i="2"/>
  <c r="F298" i="4"/>
  <c r="L299" i="4"/>
  <c r="G298" i="4"/>
  <c r="O296" i="4"/>
  <c r="B296" i="2"/>
  <c r="D296" i="2"/>
  <c r="C296" i="2"/>
  <c r="F297" i="2"/>
  <c r="L298" i="2"/>
  <c r="G297" i="2"/>
  <c r="P296" i="4"/>
  <c r="R296" i="4"/>
  <c r="T296" i="4"/>
  <c r="Q296" i="4"/>
  <c r="U296" i="4"/>
  <c r="B297" i="4"/>
  <c r="D297" i="4"/>
  <c r="M297" i="4"/>
  <c r="N297" i="4"/>
  <c r="C297" i="4"/>
  <c r="M295" i="2"/>
  <c r="N295" i="2"/>
  <c r="R295" i="2"/>
  <c r="P297" i="4"/>
  <c r="R297" i="4"/>
  <c r="T297" i="4"/>
  <c r="Q297" i="4"/>
  <c r="U297" i="4"/>
  <c r="B297" i="2"/>
  <c r="D297" i="2"/>
  <c r="C297" i="2"/>
  <c r="T296" i="2"/>
  <c r="U296" i="2"/>
  <c r="M297" i="2"/>
  <c r="N297" i="2"/>
  <c r="F299" i="4"/>
  <c r="L300" i="4"/>
  <c r="G299" i="4"/>
  <c r="O297" i="4"/>
  <c r="M296" i="2"/>
  <c r="N296" i="2"/>
  <c r="R296" i="2"/>
  <c r="Q295" i="2"/>
  <c r="P295" i="2"/>
  <c r="F298" i="2"/>
  <c r="L299" i="2"/>
  <c r="G298" i="2"/>
  <c r="B298" i="4"/>
  <c r="D298" i="4"/>
  <c r="C298" i="4"/>
  <c r="K300" i="2"/>
  <c r="E299" i="2"/>
  <c r="O295" i="2"/>
  <c r="O296" i="2"/>
  <c r="O297" i="2"/>
  <c r="K301" i="2"/>
  <c r="E300" i="2"/>
  <c r="T298" i="4"/>
  <c r="U298" i="4"/>
  <c r="F299" i="2"/>
  <c r="L300" i="2"/>
  <c r="G299" i="2"/>
  <c r="F300" i="4"/>
  <c r="L301" i="4"/>
  <c r="G300" i="4"/>
  <c r="P297" i="2"/>
  <c r="R297" i="2"/>
  <c r="T297" i="2"/>
  <c r="Q297" i="2"/>
  <c r="U297" i="2"/>
  <c r="Q296" i="2"/>
  <c r="P296" i="2"/>
  <c r="M298" i="4"/>
  <c r="N298" i="4"/>
  <c r="R298" i="4"/>
  <c r="B298" i="2"/>
  <c r="D298" i="2"/>
  <c r="C298" i="2"/>
  <c r="B299" i="4"/>
  <c r="D299" i="4"/>
  <c r="C299" i="4"/>
  <c r="O298" i="4"/>
  <c r="T299" i="4"/>
  <c r="U299" i="4"/>
  <c r="T298" i="2"/>
  <c r="U298" i="2"/>
  <c r="F301" i="4"/>
  <c r="L302" i="4"/>
  <c r="G301" i="4"/>
  <c r="B299" i="2"/>
  <c r="D299" i="2"/>
  <c r="C299" i="2"/>
  <c r="K302" i="2"/>
  <c r="E301" i="2"/>
  <c r="M298" i="2"/>
  <c r="N298" i="2"/>
  <c r="O298" i="2"/>
  <c r="M299" i="4"/>
  <c r="N299" i="4"/>
  <c r="R299" i="4"/>
  <c r="P298" i="4"/>
  <c r="B300" i="4"/>
  <c r="D300" i="4"/>
  <c r="C300" i="4"/>
  <c r="F300" i="2"/>
  <c r="L301" i="2"/>
  <c r="G300" i="2"/>
  <c r="Q298" i="4"/>
  <c r="F301" i="2"/>
  <c r="L302" i="2"/>
  <c r="G301" i="2"/>
  <c r="R298" i="2"/>
  <c r="M300" i="4"/>
  <c r="N300" i="4"/>
  <c r="P299" i="4"/>
  <c r="K303" i="2"/>
  <c r="E302" i="2"/>
  <c r="T299" i="2"/>
  <c r="U299" i="2"/>
  <c r="F302" i="4"/>
  <c r="L303" i="4"/>
  <c r="G302" i="4"/>
  <c r="B300" i="2"/>
  <c r="D300" i="2"/>
  <c r="C300" i="2"/>
  <c r="P300" i="4"/>
  <c r="R300" i="4"/>
  <c r="T300" i="4"/>
  <c r="Q300" i="4"/>
  <c r="U300" i="4"/>
  <c r="B301" i="4"/>
  <c r="D301" i="4"/>
  <c r="C301" i="4"/>
  <c r="O299" i="4"/>
  <c r="O300" i="4"/>
  <c r="M299" i="2"/>
  <c r="N299" i="2"/>
  <c r="R299" i="2"/>
  <c r="Q298" i="2"/>
  <c r="P298" i="2"/>
  <c r="Q299" i="4"/>
  <c r="B302" i="4"/>
  <c r="D302" i="4"/>
  <c r="C302" i="4"/>
  <c r="T301" i="4"/>
  <c r="U301" i="4"/>
  <c r="M302" i="4"/>
  <c r="N302" i="4"/>
  <c r="T300" i="2"/>
  <c r="U300" i="2"/>
  <c r="F303" i="4"/>
  <c r="L304" i="4"/>
  <c r="G303" i="4"/>
  <c r="K304" i="2"/>
  <c r="E303" i="2"/>
  <c r="B301" i="2"/>
  <c r="D301" i="2"/>
  <c r="C301" i="2"/>
  <c r="O299" i="2"/>
  <c r="M301" i="4"/>
  <c r="N301" i="4"/>
  <c r="O301" i="4"/>
  <c r="O302" i="4"/>
  <c r="R301" i="4"/>
  <c r="M300" i="2"/>
  <c r="N300" i="2"/>
  <c r="R300" i="2"/>
  <c r="Q299" i="2"/>
  <c r="P299" i="2"/>
  <c r="F302" i="2"/>
  <c r="L303" i="2"/>
  <c r="G302" i="2"/>
  <c r="F303" i="2"/>
  <c r="L304" i="2"/>
  <c r="G303" i="2"/>
  <c r="B302" i="2"/>
  <c r="D302" i="2"/>
  <c r="C302" i="2"/>
  <c r="T301" i="2"/>
  <c r="U301" i="2"/>
  <c r="M302" i="2"/>
  <c r="N302" i="2"/>
  <c r="K305" i="2"/>
  <c r="E304" i="2"/>
  <c r="F304" i="4"/>
  <c r="L305" i="4"/>
  <c r="G304" i="4"/>
  <c r="P302" i="4"/>
  <c r="R302" i="4"/>
  <c r="T302" i="4"/>
  <c r="Q302" i="4"/>
  <c r="U302" i="4"/>
  <c r="B303" i="4"/>
  <c r="D303" i="4"/>
  <c r="M303" i="4"/>
  <c r="N303" i="4"/>
  <c r="O303" i="4"/>
  <c r="O300" i="2"/>
  <c r="M301" i="2"/>
  <c r="N301" i="2"/>
  <c r="O301" i="2"/>
  <c r="O302" i="2"/>
  <c r="P301" i="2"/>
  <c r="Q300" i="2"/>
  <c r="P300" i="2"/>
  <c r="P301" i="4"/>
  <c r="C303" i="4"/>
  <c r="Q301" i="4"/>
  <c r="F305" i="4"/>
  <c r="L306" i="4"/>
  <c r="G305" i="4"/>
  <c r="B303" i="2"/>
  <c r="D303" i="2"/>
  <c r="C303" i="2"/>
  <c r="R301" i="2"/>
  <c r="P303" i="4"/>
  <c r="R303" i="4"/>
  <c r="T303" i="4"/>
  <c r="Q303" i="4"/>
  <c r="U303" i="4"/>
  <c r="B304" i="4"/>
  <c r="D304" i="4"/>
  <c r="C304" i="4"/>
  <c r="K306" i="2"/>
  <c r="E305" i="2"/>
  <c r="P302" i="2"/>
  <c r="R302" i="2"/>
  <c r="T302" i="2"/>
  <c r="Q302" i="2"/>
  <c r="U302" i="2"/>
  <c r="M303" i="2"/>
  <c r="N303" i="2"/>
  <c r="F304" i="2"/>
  <c r="L305" i="2"/>
  <c r="G304" i="2"/>
  <c r="O303" i="2"/>
  <c r="Q301" i="2"/>
  <c r="B304" i="2"/>
  <c r="D304" i="2"/>
  <c r="C304" i="2"/>
  <c r="K307" i="2"/>
  <c r="E306" i="2"/>
  <c r="T304" i="4"/>
  <c r="U304" i="4"/>
  <c r="P303" i="2"/>
  <c r="R303" i="2"/>
  <c r="T303" i="2"/>
  <c r="Q303" i="2"/>
  <c r="U303" i="2"/>
  <c r="M304" i="2"/>
  <c r="N304" i="2"/>
  <c r="F306" i="4"/>
  <c r="L307" i="4"/>
  <c r="G306" i="4"/>
  <c r="F305" i="2"/>
  <c r="L306" i="2"/>
  <c r="G305" i="2"/>
  <c r="B305" i="4"/>
  <c r="D305" i="4"/>
  <c r="C305" i="4"/>
  <c r="O304" i="2"/>
  <c r="M304" i="4"/>
  <c r="N304" i="4"/>
  <c r="O304" i="4"/>
  <c r="T305" i="4"/>
  <c r="U305" i="4"/>
  <c r="F306" i="2"/>
  <c r="L307" i="2"/>
  <c r="G306" i="2"/>
  <c r="B306" i="4"/>
  <c r="D306" i="4"/>
  <c r="C306" i="4"/>
  <c r="K308" i="2"/>
  <c r="E307" i="2"/>
  <c r="P304" i="2"/>
  <c r="R304" i="2"/>
  <c r="T304" i="2"/>
  <c r="Q304" i="2"/>
  <c r="U304" i="2"/>
  <c r="M305" i="4"/>
  <c r="N305" i="4"/>
  <c r="R305" i="4"/>
  <c r="P304" i="4"/>
  <c r="B305" i="2"/>
  <c r="D305" i="2"/>
  <c r="C305" i="2"/>
  <c r="F307" i="4"/>
  <c r="L308" i="4"/>
  <c r="G307" i="4"/>
  <c r="Q304" i="4"/>
  <c r="R304" i="4"/>
  <c r="B306" i="2"/>
  <c r="D306" i="2"/>
  <c r="C306" i="2"/>
  <c r="M306" i="4"/>
  <c r="N306" i="4"/>
  <c r="P305" i="4"/>
  <c r="B307" i="4"/>
  <c r="D307" i="4"/>
  <c r="C307" i="4"/>
  <c r="T305" i="2"/>
  <c r="U305" i="2"/>
  <c r="M306" i="2"/>
  <c r="N306" i="2"/>
  <c r="F308" i="4"/>
  <c r="L309" i="4"/>
  <c r="G308" i="4"/>
  <c r="K309" i="2"/>
  <c r="E308" i="2"/>
  <c r="P306" i="4"/>
  <c r="R306" i="4"/>
  <c r="T306" i="4"/>
  <c r="Q306" i="4"/>
  <c r="U306" i="4"/>
  <c r="M307" i="4"/>
  <c r="N307" i="4"/>
  <c r="F307" i="2"/>
  <c r="L308" i="2"/>
  <c r="G307" i="2"/>
  <c r="O305" i="4"/>
  <c r="O306" i="4"/>
  <c r="M305" i="2"/>
  <c r="N305" i="2"/>
  <c r="O305" i="2"/>
  <c r="O306" i="2"/>
  <c r="Q305" i="4"/>
  <c r="F309" i="4"/>
  <c r="L310" i="4"/>
  <c r="G309" i="4"/>
  <c r="F308" i="2"/>
  <c r="G308" i="2"/>
  <c r="L309" i="2"/>
  <c r="B308" i="4"/>
  <c r="D308" i="4"/>
  <c r="C308" i="4"/>
  <c r="P307" i="4"/>
  <c r="R307" i="4"/>
  <c r="T307" i="4"/>
  <c r="Q307" i="4"/>
  <c r="U307" i="4"/>
  <c r="M308" i="4"/>
  <c r="N308" i="4"/>
  <c r="P306" i="2"/>
  <c r="R306" i="2"/>
  <c r="T306" i="2"/>
  <c r="Q306" i="2"/>
  <c r="U306" i="2"/>
  <c r="O307" i="4"/>
  <c r="O308" i="4"/>
  <c r="Q305" i="2"/>
  <c r="P305" i="2"/>
  <c r="B307" i="2"/>
  <c r="D307" i="2"/>
  <c r="C307" i="2"/>
  <c r="K310" i="2"/>
  <c r="E309" i="2"/>
  <c r="R305" i="2"/>
  <c r="P308" i="4"/>
  <c r="R308" i="4"/>
  <c r="T308" i="4"/>
  <c r="Q308" i="4"/>
  <c r="U308" i="4"/>
  <c r="B309" i="4"/>
  <c r="D309" i="4"/>
  <c r="C309" i="4"/>
  <c r="K311" i="2"/>
  <c r="E310" i="2"/>
  <c r="T307" i="2"/>
  <c r="U307" i="2"/>
  <c r="F309" i="2"/>
  <c r="L310" i="2"/>
  <c r="G309" i="2"/>
  <c r="B308" i="2"/>
  <c r="D308" i="2"/>
  <c r="M308" i="2"/>
  <c r="N308" i="2"/>
  <c r="C308" i="2"/>
  <c r="F310" i="4"/>
  <c r="L311" i="4"/>
  <c r="G310" i="4"/>
  <c r="M307" i="2"/>
  <c r="N307" i="2"/>
  <c r="O307" i="2"/>
  <c r="F311" i="4"/>
  <c r="L312" i="4"/>
  <c r="G311" i="4"/>
  <c r="B309" i="2"/>
  <c r="D309" i="2"/>
  <c r="C309" i="2"/>
  <c r="K312" i="2"/>
  <c r="E311" i="2"/>
  <c r="T309" i="4"/>
  <c r="U309" i="4"/>
  <c r="O308" i="2"/>
  <c r="Q307" i="2"/>
  <c r="P307" i="2"/>
  <c r="M309" i="4"/>
  <c r="N309" i="4"/>
  <c r="O309" i="4"/>
  <c r="B310" i="4"/>
  <c r="D310" i="4"/>
  <c r="C310" i="4"/>
  <c r="P308" i="2"/>
  <c r="R308" i="2"/>
  <c r="T308" i="2"/>
  <c r="Q308" i="2"/>
  <c r="U308" i="2"/>
  <c r="M309" i="2"/>
  <c r="N309" i="2"/>
  <c r="F310" i="2"/>
  <c r="L311" i="2"/>
  <c r="G310" i="2"/>
  <c r="R307" i="2"/>
  <c r="F311" i="2"/>
  <c r="L312" i="2"/>
  <c r="G311" i="2"/>
  <c r="T310" i="4"/>
  <c r="U310" i="4"/>
  <c r="B311" i="4"/>
  <c r="D311" i="4"/>
  <c r="M311" i="4"/>
  <c r="N311" i="4"/>
  <c r="C311" i="4"/>
  <c r="O309" i="2"/>
  <c r="Q309" i="4"/>
  <c r="R309" i="4"/>
  <c r="B310" i="2"/>
  <c r="D310" i="2"/>
  <c r="C310" i="2"/>
  <c r="K313" i="2"/>
  <c r="E312" i="2"/>
  <c r="P309" i="2"/>
  <c r="R309" i="2"/>
  <c r="T309" i="2"/>
  <c r="Q309" i="2"/>
  <c r="U309" i="2"/>
  <c r="M310" i="2"/>
  <c r="N310" i="2"/>
  <c r="F312" i="4"/>
  <c r="L313" i="4"/>
  <c r="G312" i="4"/>
  <c r="M310" i="4"/>
  <c r="N310" i="4"/>
  <c r="P310" i="4"/>
  <c r="P309" i="4"/>
  <c r="F313" i="4"/>
  <c r="L314" i="4"/>
  <c r="G313" i="4"/>
  <c r="B312" i="4"/>
  <c r="D312" i="4"/>
  <c r="C312" i="4"/>
  <c r="P311" i="4"/>
  <c r="R311" i="4"/>
  <c r="T311" i="4"/>
  <c r="Q311" i="4"/>
  <c r="U311" i="4"/>
  <c r="M312" i="4"/>
  <c r="N312" i="4"/>
  <c r="B311" i="2"/>
  <c r="D311" i="2"/>
  <c r="C311" i="2"/>
  <c r="O310" i="4"/>
  <c r="O311" i="4"/>
  <c r="Q310" i="4"/>
  <c r="R310" i="4"/>
  <c r="K314" i="2"/>
  <c r="E313" i="2"/>
  <c r="P310" i="2"/>
  <c r="R310" i="2"/>
  <c r="T310" i="2"/>
  <c r="Q310" i="2"/>
  <c r="U310" i="2"/>
  <c r="M311" i="2"/>
  <c r="N311" i="2"/>
  <c r="F312" i="2"/>
  <c r="L313" i="2"/>
  <c r="G312" i="2"/>
  <c r="O310" i="2"/>
  <c r="B312" i="2"/>
  <c r="D312" i="2"/>
  <c r="C312" i="2"/>
  <c r="F313" i="2"/>
  <c r="L314" i="2"/>
  <c r="G313" i="2"/>
  <c r="P311" i="2"/>
  <c r="R311" i="2"/>
  <c r="T311" i="2"/>
  <c r="Q311" i="2"/>
  <c r="U311" i="2"/>
  <c r="M312" i="2"/>
  <c r="N312" i="2"/>
  <c r="B313" i="4"/>
  <c r="D313" i="4"/>
  <c r="C313" i="4"/>
  <c r="O311" i="2"/>
  <c r="O312" i="2"/>
  <c r="O312" i="4"/>
  <c r="K315" i="2"/>
  <c r="E314" i="2"/>
  <c r="P312" i="4"/>
  <c r="R312" i="4"/>
  <c r="T312" i="4"/>
  <c r="Q312" i="4"/>
  <c r="U312" i="4"/>
  <c r="M313" i="4"/>
  <c r="N313" i="4"/>
  <c r="F314" i="4"/>
  <c r="L315" i="4"/>
  <c r="G314" i="4"/>
  <c r="B314" i="4"/>
  <c r="D314" i="4"/>
  <c r="C314" i="4"/>
  <c r="F315" i="4"/>
  <c r="L316" i="4"/>
  <c r="G315" i="4"/>
  <c r="B313" i="2"/>
  <c r="D313" i="2"/>
  <c r="C313" i="2"/>
  <c r="P312" i="2"/>
  <c r="R312" i="2"/>
  <c r="T312" i="2"/>
  <c r="Q312" i="2"/>
  <c r="U312" i="2"/>
  <c r="M313" i="2"/>
  <c r="N313" i="2"/>
  <c r="O313" i="4"/>
  <c r="K316" i="2"/>
  <c r="E315" i="2"/>
  <c r="P313" i="4"/>
  <c r="R313" i="4"/>
  <c r="T313" i="4"/>
  <c r="Q313" i="4"/>
  <c r="U313" i="4"/>
  <c r="M314" i="4"/>
  <c r="N314" i="4"/>
  <c r="F314" i="2"/>
  <c r="L315" i="2"/>
  <c r="G314" i="2"/>
  <c r="O313" i="2"/>
  <c r="F315" i="2"/>
  <c r="L316" i="2"/>
  <c r="G315" i="2"/>
  <c r="B314" i="2"/>
  <c r="D314" i="2"/>
  <c r="C314" i="2"/>
  <c r="K317" i="2"/>
  <c r="E316" i="2"/>
  <c r="B315" i="4"/>
  <c r="D315" i="4"/>
  <c r="C315" i="4"/>
  <c r="P314" i="4"/>
  <c r="R314" i="4"/>
  <c r="T314" i="4"/>
  <c r="Q314" i="4"/>
  <c r="U314" i="4"/>
  <c r="M315" i="4"/>
  <c r="N315" i="4"/>
  <c r="P313" i="2"/>
  <c r="R313" i="2"/>
  <c r="T313" i="2"/>
  <c r="Q313" i="2"/>
  <c r="U313" i="2"/>
  <c r="M314" i="2"/>
  <c r="N314" i="2"/>
  <c r="O314" i="2"/>
  <c r="F316" i="4"/>
  <c r="L317" i="4"/>
  <c r="G316" i="4"/>
  <c r="O314" i="4"/>
  <c r="O315" i="4"/>
  <c r="F317" i="4"/>
  <c r="L318" i="4"/>
  <c r="G317" i="4"/>
  <c r="B316" i="4"/>
  <c r="D316" i="4"/>
  <c r="C316" i="4"/>
  <c r="B315" i="2"/>
  <c r="D315" i="2"/>
  <c r="C315" i="2"/>
  <c r="P315" i="4"/>
  <c r="R315" i="4"/>
  <c r="T315" i="4"/>
  <c r="Q315" i="4"/>
  <c r="U315" i="4"/>
  <c r="M316" i="4"/>
  <c r="N316" i="4"/>
  <c r="O316" i="4"/>
  <c r="K318" i="2"/>
  <c r="E317" i="2"/>
  <c r="P314" i="2"/>
  <c r="R314" i="2"/>
  <c r="T314" i="2"/>
  <c r="Q314" i="2"/>
  <c r="U314" i="2"/>
  <c r="M315" i="2"/>
  <c r="N315" i="2"/>
  <c r="O315" i="2"/>
  <c r="F316" i="2"/>
  <c r="L317" i="2"/>
  <c r="G316" i="2"/>
  <c r="B316" i="2"/>
  <c r="D316" i="2"/>
  <c r="C316" i="2"/>
  <c r="F317" i="2"/>
  <c r="L318" i="2"/>
  <c r="G317" i="2"/>
  <c r="P315" i="2"/>
  <c r="R315" i="2"/>
  <c r="T315" i="2"/>
  <c r="Q315" i="2"/>
  <c r="U315" i="2"/>
  <c r="M316" i="2"/>
  <c r="N316" i="2"/>
  <c r="O316" i="2"/>
  <c r="P316" i="4"/>
  <c r="R316" i="4"/>
  <c r="T316" i="4"/>
  <c r="Q316" i="4"/>
  <c r="U316" i="4"/>
  <c r="F318" i="4"/>
  <c r="L319" i="4"/>
  <c r="G318" i="4"/>
  <c r="K319" i="2"/>
  <c r="E318" i="2"/>
  <c r="B317" i="4"/>
  <c r="D317" i="4"/>
  <c r="C317" i="4"/>
  <c r="B318" i="4"/>
  <c r="D318" i="4"/>
  <c r="C318" i="4"/>
  <c r="B317" i="2"/>
  <c r="D317" i="2"/>
  <c r="C317" i="2"/>
  <c r="P316" i="2"/>
  <c r="R316" i="2"/>
  <c r="T316" i="2"/>
  <c r="Q316" i="2"/>
  <c r="U316" i="2"/>
  <c r="M317" i="2"/>
  <c r="N317" i="2"/>
  <c r="O317" i="2"/>
  <c r="T317" i="4"/>
  <c r="U317" i="4"/>
  <c r="M318" i="4"/>
  <c r="N318" i="4"/>
  <c r="K320" i="2"/>
  <c r="E319" i="2"/>
  <c r="F319" i="4"/>
  <c r="L320" i="4"/>
  <c r="G319" i="4"/>
  <c r="F318" i="2"/>
  <c r="L319" i="2"/>
  <c r="G318" i="2"/>
  <c r="M317" i="4"/>
  <c r="N317" i="4"/>
  <c r="O317" i="4"/>
  <c r="O318" i="4"/>
  <c r="F319" i="2"/>
  <c r="L320" i="2"/>
  <c r="G319" i="2"/>
  <c r="B319" i="4"/>
  <c r="D319" i="4"/>
  <c r="C319" i="4"/>
  <c r="K321" i="2"/>
  <c r="E320" i="2"/>
  <c r="P317" i="2"/>
  <c r="R317" i="2"/>
  <c r="T317" i="2"/>
  <c r="Q317" i="2"/>
  <c r="U317" i="2"/>
  <c r="P318" i="4"/>
  <c r="R318" i="4"/>
  <c r="T318" i="4"/>
  <c r="Q318" i="4"/>
  <c r="U318" i="4"/>
  <c r="M319" i="4"/>
  <c r="N319" i="4"/>
  <c r="O319" i="4"/>
  <c r="P317" i="4"/>
  <c r="B318" i="2"/>
  <c r="D318" i="2"/>
  <c r="C318" i="2"/>
  <c r="F320" i="4"/>
  <c r="L321" i="4"/>
  <c r="G320" i="4"/>
  <c r="Q317" i="4"/>
  <c r="R317" i="4"/>
  <c r="K322" i="2"/>
  <c r="E321" i="2"/>
  <c r="P319" i="4"/>
  <c r="R319" i="4"/>
  <c r="T319" i="4"/>
  <c r="Q319" i="4"/>
  <c r="U319" i="4"/>
  <c r="F320" i="2"/>
  <c r="L321" i="2"/>
  <c r="G320" i="2"/>
  <c r="M318" i="2"/>
  <c r="N318" i="2"/>
  <c r="O318" i="2"/>
  <c r="F321" i="4"/>
  <c r="L322" i="4"/>
  <c r="G321" i="4"/>
  <c r="B320" i="4"/>
  <c r="D320" i="4"/>
  <c r="C320" i="4"/>
  <c r="P318" i="2"/>
  <c r="T318" i="2"/>
  <c r="U318" i="2"/>
  <c r="B319" i="2"/>
  <c r="D319" i="2"/>
  <c r="M319" i="2"/>
  <c r="N319" i="2"/>
  <c r="C319" i="2"/>
  <c r="T320" i="4"/>
  <c r="U320" i="4"/>
  <c r="F322" i="4"/>
  <c r="L323" i="4"/>
  <c r="G322" i="4"/>
  <c r="F321" i="2"/>
  <c r="L322" i="2"/>
  <c r="G321" i="2"/>
  <c r="O319" i="2"/>
  <c r="P319" i="2"/>
  <c r="R319" i="2"/>
  <c r="T319" i="2"/>
  <c r="Q319" i="2"/>
  <c r="U319" i="2"/>
  <c r="B320" i="2"/>
  <c r="D320" i="2"/>
  <c r="M320" i="2"/>
  <c r="N320" i="2"/>
  <c r="B321" i="4"/>
  <c r="D321" i="4"/>
  <c r="C321" i="4"/>
  <c r="C320" i="2"/>
  <c r="K323" i="2"/>
  <c r="E322" i="2"/>
  <c r="Q318" i="2"/>
  <c r="R318" i="2"/>
  <c r="M320" i="4"/>
  <c r="N320" i="4"/>
  <c r="O320" i="4"/>
  <c r="B321" i="2"/>
  <c r="D321" i="2"/>
  <c r="C321" i="2"/>
  <c r="F323" i="4"/>
  <c r="L324" i="4"/>
  <c r="G323" i="4"/>
  <c r="Q320" i="4"/>
  <c r="R320" i="4"/>
  <c r="K324" i="2"/>
  <c r="E323" i="2"/>
  <c r="P320" i="2"/>
  <c r="R320" i="2"/>
  <c r="T320" i="2"/>
  <c r="Q320" i="2"/>
  <c r="U320" i="2"/>
  <c r="M321" i="2"/>
  <c r="N321" i="2"/>
  <c r="T321" i="4"/>
  <c r="U321" i="4"/>
  <c r="F322" i="2"/>
  <c r="L323" i="2"/>
  <c r="G322" i="2"/>
  <c r="B322" i="4"/>
  <c r="D322" i="4"/>
  <c r="C322" i="4"/>
  <c r="O320" i="2"/>
  <c r="O321" i="2"/>
  <c r="M321" i="4"/>
  <c r="N321" i="4"/>
  <c r="R321" i="4"/>
  <c r="P320" i="4"/>
  <c r="T322" i="4"/>
  <c r="U322" i="4"/>
  <c r="F323" i="2"/>
  <c r="L324" i="2"/>
  <c r="G323" i="2"/>
  <c r="K325" i="2"/>
  <c r="E324" i="2"/>
  <c r="F324" i="4"/>
  <c r="L325" i="4"/>
  <c r="G324" i="4"/>
  <c r="O321" i="4"/>
  <c r="M322" i="4"/>
  <c r="N322" i="4"/>
  <c r="R322" i="4"/>
  <c r="P321" i="4"/>
  <c r="B322" i="2"/>
  <c r="D322" i="2"/>
  <c r="C322" i="2"/>
  <c r="B323" i="4"/>
  <c r="D323" i="4"/>
  <c r="C323" i="4"/>
  <c r="P321" i="2"/>
  <c r="R321" i="2"/>
  <c r="T321" i="2"/>
  <c r="Q321" i="2"/>
  <c r="U321" i="2"/>
  <c r="M322" i="2"/>
  <c r="N322" i="2"/>
  <c r="O322" i="2"/>
  <c r="Q321" i="4"/>
  <c r="T323" i="4"/>
  <c r="U323" i="4"/>
  <c r="P322" i="2"/>
  <c r="R322" i="2"/>
  <c r="T322" i="2"/>
  <c r="Q322" i="2"/>
  <c r="U322" i="2"/>
  <c r="B324" i="4"/>
  <c r="D324" i="4"/>
  <c r="C324" i="4"/>
  <c r="K326" i="2"/>
  <c r="E325" i="2"/>
  <c r="F324" i="2"/>
  <c r="L325" i="2"/>
  <c r="G324" i="2"/>
  <c r="M323" i="4"/>
  <c r="N323" i="4"/>
  <c r="R323" i="4"/>
  <c r="P322" i="4"/>
  <c r="F325" i="4"/>
  <c r="L326" i="4"/>
  <c r="G325" i="4"/>
  <c r="B323" i="2"/>
  <c r="D323" i="2"/>
  <c r="C323" i="2"/>
  <c r="O322" i="4"/>
  <c r="O323" i="4"/>
  <c r="Q322" i="4"/>
  <c r="B325" i="4"/>
  <c r="D325" i="4"/>
  <c r="C325" i="4"/>
  <c r="B324" i="2"/>
  <c r="D324" i="2"/>
  <c r="C324" i="2"/>
  <c r="K327" i="2"/>
  <c r="E326" i="2"/>
  <c r="T324" i="4"/>
  <c r="U324" i="4"/>
  <c r="M325" i="4"/>
  <c r="N325" i="4"/>
  <c r="M323" i="2"/>
  <c r="N323" i="2"/>
  <c r="O323" i="2"/>
  <c r="M324" i="4"/>
  <c r="N324" i="4"/>
  <c r="P324" i="4"/>
  <c r="P323" i="4"/>
  <c r="P323" i="2"/>
  <c r="R323" i="2"/>
  <c r="T323" i="2"/>
  <c r="Q323" i="2"/>
  <c r="U323" i="2"/>
  <c r="M324" i="2"/>
  <c r="N324" i="2"/>
  <c r="F326" i="4"/>
  <c r="L327" i="4"/>
  <c r="G326" i="4"/>
  <c r="F325" i="2"/>
  <c r="L326" i="2"/>
  <c r="G325" i="2"/>
  <c r="O324" i="4"/>
  <c r="O325" i="4"/>
  <c r="Q323" i="4"/>
  <c r="F326" i="2"/>
  <c r="L327" i="2"/>
  <c r="G326" i="2"/>
  <c r="B326" i="4"/>
  <c r="D326" i="4"/>
  <c r="C326" i="4"/>
  <c r="O324" i="2"/>
  <c r="Q324" i="4"/>
  <c r="R324" i="4"/>
  <c r="B325" i="2"/>
  <c r="D325" i="2"/>
  <c r="C325" i="2"/>
  <c r="F327" i="4"/>
  <c r="L328" i="4"/>
  <c r="G327" i="4"/>
  <c r="K328" i="2"/>
  <c r="E327" i="2"/>
  <c r="P324" i="2"/>
  <c r="R324" i="2"/>
  <c r="T324" i="2"/>
  <c r="Q324" i="2"/>
  <c r="U324" i="2"/>
  <c r="M325" i="2"/>
  <c r="N325" i="2"/>
  <c r="P325" i="4"/>
  <c r="R325" i="4"/>
  <c r="T325" i="4"/>
  <c r="Q325" i="4"/>
  <c r="U325" i="4"/>
  <c r="M326" i="4"/>
  <c r="N326" i="4"/>
  <c r="O326" i="4"/>
  <c r="K329" i="2"/>
  <c r="E328" i="2"/>
  <c r="F328" i="4"/>
  <c r="L329" i="4"/>
  <c r="G328" i="4"/>
  <c r="B326" i="2"/>
  <c r="D326" i="2"/>
  <c r="C326" i="2"/>
  <c r="O325" i="2"/>
  <c r="B327" i="4"/>
  <c r="D327" i="4"/>
  <c r="C327" i="4"/>
  <c r="P325" i="2"/>
  <c r="R325" i="2"/>
  <c r="T325" i="2"/>
  <c r="Q325" i="2"/>
  <c r="U325" i="2"/>
  <c r="M326" i="2"/>
  <c r="N326" i="2"/>
  <c r="P326" i="4"/>
  <c r="R326" i="4"/>
  <c r="T326" i="4"/>
  <c r="Q326" i="4"/>
  <c r="U326" i="4"/>
  <c r="M327" i="4"/>
  <c r="N327" i="4"/>
  <c r="O327" i="4"/>
  <c r="F327" i="2"/>
  <c r="L328" i="2"/>
  <c r="G327" i="2"/>
  <c r="P326" i="2"/>
  <c r="R326" i="2"/>
  <c r="T326" i="2"/>
  <c r="Q326" i="2"/>
  <c r="U326" i="2"/>
  <c r="F329" i="4"/>
  <c r="L330" i="4"/>
  <c r="G329" i="4"/>
  <c r="O326" i="2"/>
  <c r="F328" i="2"/>
  <c r="L329" i="2"/>
  <c r="G328" i="2"/>
  <c r="B327" i="2"/>
  <c r="D327" i="2"/>
  <c r="C327" i="2"/>
  <c r="P327" i="4"/>
  <c r="R327" i="4"/>
  <c r="T327" i="4"/>
  <c r="Q327" i="4"/>
  <c r="U327" i="4"/>
  <c r="B328" i="4"/>
  <c r="D328" i="4"/>
  <c r="C328" i="4"/>
  <c r="K330" i="2"/>
  <c r="E329" i="2"/>
  <c r="T327" i="2"/>
  <c r="U327" i="2"/>
  <c r="F329" i="2"/>
  <c r="L330" i="2"/>
  <c r="G329" i="2"/>
  <c r="F330" i="4"/>
  <c r="L331" i="4"/>
  <c r="G330" i="4"/>
  <c r="M328" i="4"/>
  <c r="N328" i="4"/>
  <c r="O328" i="4"/>
  <c r="K331" i="2"/>
  <c r="E330" i="2"/>
  <c r="R328" i="4"/>
  <c r="T328" i="4"/>
  <c r="Q328" i="4"/>
  <c r="U328" i="4"/>
  <c r="B328" i="2"/>
  <c r="D328" i="2"/>
  <c r="C328" i="2"/>
  <c r="B329" i="4"/>
  <c r="D329" i="4"/>
  <c r="C329" i="4"/>
  <c r="M327" i="2"/>
  <c r="N327" i="2"/>
  <c r="P327" i="2"/>
  <c r="F331" i="4"/>
  <c r="L332" i="4"/>
  <c r="G331" i="4"/>
  <c r="B329" i="2"/>
  <c r="D329" i="2"/>
  <c r="C329" i="2"/>
  <c r="Q327" i="2"/>
  <c r="R327" i="2"/>
  <c r="T329" i="4"/>
  <c r="U329" i="4"/>
  <c r="B330" i="4"/>
  <c r="D330" i="4"/>
  <c r="M330" i="4"/>
  <c r="N330" i="4"/>
  <c r="T328" i="2"/>
  <c r="U328" i="2"/>
  <c r="M329" i="2"/>
  <c r="N329" i="2"/>
  <c r="K332" i="2"/>
  <c r="E331" i="2"/>
  <c r="C330" i="4"/>
  <c r="F330" i="2"/>
  <c r="L331" i="2"/>
  <c r="G330" i="2"/>
  <c r="M329" i="4"/>
  <c r="N329" i="4"/>
  <c r="P329" i="4"/>
  <c r="P328" i="4"/>
  <c r="O327" i="2"/>
  <c r="M328" i="2"/>
  <c r="N328" i="2"/>
  <c r="O328" i="2"/>
  <c r="O329" i="2"/>
  <c r="P328" i="2"/>
  <c r="F331" i="2"/>
  <c r="L332" i="2"/>
  <c r="G331" i="2"/>
  <c r="B330" i="2"/>
  <c r="D330" i="2"/>
  <c r="C330" i="2"/>
  <c r="P330" i="4"/>
  <c r="R330" i="4"/>
  <c r="T330" i="4"/>
  <c r="Q330" i="4"/>
  <c r="U330" i="4"/>
  <c r="K333" i="2"/>
  <c r="E332" i="2"/>
  <c r="B331" i="4"/>
  <c r="D331" i="4"/>
  <c r="C331" i="4"/>
  <c r="Q328" i="2"/>
  <c r="R328" i="2"/>
  <c r="Q329" i="4"/>
  <c r="R329" i="4"/>
  <c r="O329" i="4"/>
  <c r="O330" i="4"/>
  <c r="P329" i="2"/>
  <c r="R329" i="2"/>
  <c r="T329" i="2"/>
  <c r="Q329" i="2"/>
  <c r="U329" i="2"/>
  <c r="M330" i="2"/>
  <c r="N330" i="2"/>
  <c r="O330" i="2"/>
  <c r="F332" i="4"/>
  <c r="L333" i="4"/>
  <c r="G332" i="4"/>
  <c r="F333" i="4"/>
  <c r="L334" i="4"/>
  <c r="G333" i="4"/>
  <c r="T331" i="4"/>
  <c r="U331" i="4"/>
  <c r="K334" i="2"/>
  <c r="E333" i="2"/>
  <c r="P330" i="2"/>
  <c r="R330" i="2"/>
  <c r="T330" i="2"/>
  <c r="Q330" i="2"/>
  <c r="U330" i="2"/>
  <c r="F332" i="2"/>
  <c r="L333" i="2"/>
  <c r="G332" i="2"/>
  <c r="M331" i="4"/>
  <c r="N331" i="4"/>
  <c r="R331" i="4"/>
  <c r="B332" i="4"/>
  <c r="D332" i="4"/>
  <c r="C332" i="4"/>
  <c r="B331" i="2"/>
  <c r="D331" i="2"/>
  <c r="C331" i="2"/>
  <c r="O331" i="4"/>
  <c r="B332" i="2"/>
  <c r="D332" i="2"/>
  <c r="C332" i="2"/>
  <c r="F334" i="4"/>
  <c r="L335" i="4"/>
  <c r="G334" i="4"/>
  <c r="M332" i="4"/>
  <c r="N332" i="4"/>
  <c r="P331" i="4"/>
  <c r="T331" i="2"/>
  <c r="U331" i="2"/>
  <c r="M332" i="2"/>
  <c r="N332" i="2"/>
  <c r="P332" i="4"/>
  <c r="R332" i="4"/>
  <c r="T332" i="4"/>
  <c r="Q332" i="4"/>
  <c r="U332" i="4"/>
  <c r="F333" i="2"/>
  <c r="L334" i="2"/>
  <c r="G333" i="2"/>
  <c r="K335" i="2"/>
  <c r="E334" i="2"/>
  <c r="B333" i="4"/>
  <c r="D333" i="4"/>
  <c r="C333" i="4"/>
  <c r="O332" i="4"/>
  <c r="M331" i="2"/>
  <c r="N331" i="2"/>
  <c r="O331" i="2"/>
  <c r="O332" i="2"/>
  <c r="Q331" i="4"/>
  <c r="T333" i="4"/>
  <c r="U333" i="4"/>
  <c r="K336" i="2"/>
  <c r="E335" i="2"/>
  <c r="F334" i="2"/>
  <c r="L335" i="2"/>
  <c r="G334" i="2"/>
  <c r="B334" i="4"/>
  <c r="D334" i="4"/>
  <c r="C334" i="4"/>
  <c r="P332" i="2"/>
  <c r="R332" i="2"/>
  <c r="T332" i="2"/>
  <c r="Q332" i="2"/>
  <c r="U332" i="2"/>
  <c r="B333" i="2"/>
  <c r="D333" i="2"/>
  <c r="M333" i="2"/>
  <c r="N333" i="2"/>
  <c r="O333" i="2"/>
  <c r="P331" i="2"/>
  <c r="C333" i="2"/>
  <c r="F335" i="4"/>
  <c r="L336" i="4"/>
  <c r="G335" i="4"/>
  <c r="M333" i="4"/>
  <c r="N333" i="4"/>
  <c r="R333" i="4"/>
  <c r="Q331" i="2"/>
  <c r="R331" i="2"/>
  <c r="B335" i="4"/>
  <c r="D335" i="4"/>
  <c r="C335" i="4"/>
  <c r="P333" i="2"/>
  <c r="R333" i="2"/>
  <c r="T333" i="2"/>
  <c r="Q333" i="2"/>
  <c r="U333" i="2"/>
  <c r="B334" i="2"/>
  <c r="D334" i="2"/>
  <c r="C334" i="2"/>
  <c r="K337" i="2"/>
  <c r="E336" i="2"/>
  <c r="M334" i="4"/>
  <c r="N334" i="4"/>
  <c r="P334" i="4"/>
  <c r="P333" i="4"/>
  <c r="F336" i="4"/>
  <c r="L337" i="4"/>
  <c r="G336" i="4"/>
  <c r="R334" i="4"/>
  <c r="T334" i="4"/>
  <c r="Q334" i="4"/>
  <c r="U334" i="4"/>
  <c r="M335" i="4"/>
  <c r="N335" i="4"/>
  <c r="F335" i="2"/>
  <c r="L336" i="2"/>
  <c r="G335" i="2"/>
  <c r="O333" i="4"/>
  <c r="O334" i="4"/>
  <c r="O335" i="4"/>
  <c r="Q333" i="4"/>
  <c r="B336" i="4"/>
  <c r="D336" i="4"/>
  <c r="C336" i="4"/>
  <c r="K338" i="2"/>
  <c r="E337" i="2"/>
  <c r="T334" i="2"/>
  <c r="U334" i="2"/>
  <c r="P335" i="4"/>
  <c r="R335" i="4"/>
  <c r="T335" i="4"/>
  <c r="Q335" i="4"/>
  <c r="U335" i="4"/>
  <c r="M336" i="4"/>
  <c r="N336" i="4"/>
  <c r="M334" i="2"/>
  <c r="N334" i="2"/>
  <c r="O334" i="2"/>
  <c r="F336" i="2"/>
  <c r="L337" i="2"/>
  <c r="G336" i="2"/>
  <c r="B335" i="2"/>
  <c r="D335" i="2"/>
  <c r="C335" i="2"/>
  <c r="F337" i="4"/>
  <c r="L338" i="4"/>
  <c r="G337" i="4"/>
  <c r="O336" i="4"/>
  <c r="B337" i="4"/>
  <c r="D337" i="4"/>
  <c r="C337" i="4"/>
  <c r="T335" i="2"/>
  <c r="U335" i="2"/>
  <c r="F337" i="2"/>
  <c r="L338" i="2"/>
  <c r="G337" i="2"/>
  <c r="K339" i="2"/>
  <c r="E338" i="2"/>
  <c r="P336" i="4"/>
  <c r="R336" i="4"/>
  <c r="T336" i="4"/>
  <c r="Q336" i="4"/>
  <c r="U336" i="4"/>
  <c r="M337" i="4"/>
  <c r="N337" i="4"/>
  <c r="M335" i="2"/>
  <c r="N335" i="2"/>
  <c r="O335" i="2"/>
  <c r="R335" i="2"/>
  <c r="P334" i="2"/>
  <c r="F338" i="4"/>
  <c r="L339" i="4"/>
  <c r="G338" i="4"/>
  <c r="B336" i="2"/>
  <c r="D336" i="2"/>
  <c r="C336" i="2"/>
  <c r="O337" i="4"/>
  <c r="Q334" i="2"/>
  <c r="R334" i="2"/>
  <c r="K340" i="2"/>
  <c r="E339" i="2"/>
  <c r="F338" i="2"/>
  <c r="L339" i="2"/>
  <c r="G338" i="2"/>
  <c r="P337" i="4"/>
  <c r="R337" i="4"/>
  <c r="T337" i="4"/>
  <c r="Q337" i="4"/>
  <c r="U337" i="4"/>
  <c r="M336" i="2"/>
  <c r="N336" i="2"/>
  <c r="O336" i="2"/>
  <c r="P335" i="2"/>
  <c r="B338" i="4"/>
  <c r="D338" i="4"/>
  <c r="C338" i="4"/>
  <c r="P336" i="2"/>
  <c r="R336" i="2"/>
  <c r="T336" i="2"/>
  <c r="Q336" i="2"/>
  <c r="U336" i="2"/>
  <c r="F339" i="4"/>
  <c r="L340" i="4"/>
  <c r="G339" i="4"/>
  <c r="B337" i="2"/>
  <c r="D337" i="2"/>
  <c r="C337" i="2"/>
  <c r="Q335" i="2"/>
  <c r="F339" i="2"/>
  <c r="L340" i="2"/>
  <c r="G339" i="2"/>
  <c r="M338" i="4"/>
  <c r="N338" i="4"/>
  <c r="O338" i="4"/>
  <c r="T337" i="2"/>
  <c r="U337" i="2"/>
  <c r="F340" i="4"/>
  <c r="L341" i="4"/>
  <c r="G340" i="4"/>
  <c r="B339" i="4"/>
  <c r="D339" i="4"/>
  <c r="C339" i="4"/>
  <c r="P338" i="4"/>
  <c r="R338" i="4"/>
  <c r="T338" i="4"/>
  <c r="Q338" i="4"/>
  <c r="U338" i="4"/>
  <c r="M339" i="4"/>
  <c r="N339" i="4"/>
  <c r="B338" i="2"/>
  <c r="D338" i="2"/>
  <c r="C338" i="2"/>
  <c r="K341" i="2"/>
  <c r="E340" i="2"/>
  <c r="M337" i="2"/>
  <c r="N337" i="2"/>
  <c r="R337" i="2"/>
  <c r="K342" i="2"/>
  <c r="E341" i="2"/>
  <c r="T338" i="2"/>
  <c r="U338" i="2"/>
  <c r="B340" i="4"/>
  <c r="D340" i="4"/>
  <c r="C340" i="4"/>
  <c r="B339" i="2"/>
  <c r="D339" i="2"/>
  <c r="C339" i="2"/>
  <c r="M338" i="2"/>
  <c r="N338" i="2"/>
  <c r="P338" i="2"/>
  <c r="P337" i="2"/>
  <c r="O337" i="2"/>
  <c r="O338" i="2"/>
  <c r="P339" i="4"/>
  <c r="R339" i="4"/>
  <c r="T339" i="4"/>
  <c r="Q339" i="4"/>
  <c r="U339" i="4"/>
  <c r="M340" i="4"/>
  <c r="N340" i="4"/>
  <c r="F341" i="4"/>
  <c r="L342" i="4"/>
  <c r="G341" i="4"/>
  <c r="F340" i="2"/>
  <c r="L341" i="2"/>
  <c r="G340" i="2"/>
  <c r="Q337" i="2"/>
  <c r="O339" i="4"/>
  <c r="O340" i="4"/>
  <c r="B340" i="2"/>
  <c r="D340" i="2"/>
  <c r="C340" i="2"/>
  <c r="F342" i="4"/>
  <c r="L343" i="4"/>
  <c r="G342" i="4"/>
  <c r="T339" i="2"/>
  <c r="U339" i="2"/>
  <c r="M340" i="2"/>
  <c r="N340" i="2"/>
  <c r="P340" i="4"/>
  <c r="R340" i="4"/>
  <c r="T340" i="4"/>
  <c r="Q340" i="4"/>
  <c r="U340" i="4"/>
  <c r="Q338" i="2"/>
  <c r="R338" i="2"/>
  <c r="F341" i="2"/>
  <c r="L342" i="2"/>
  <c r="G341" i="2"/>
  <c r="B341" i="4"/>
  <c r="D341" i="4"/>
  <c r="C341" i="4"/>
  <c r="K343" i="2"/>
  <c r="E342" i="2"/>
  <c r="M339" i="2"/>
  <c r="N339" i="2"/>
  <c r="P339" i="2"/>
  <c r="K344" i="2"/>
  <c r="E343" i="2"/>
  <c r="T341" i="4"/>
  <c r="U341" i="4"/>
  <c r="F342" i="2"/>
  <c r="L343" i="2"/>
  <c r="G342" i="2"/>
  <c r="B342" i="4"/>
  <c r="D342" i="4"/>
  <c r="C342" i="4"/>
  <c r="P340" i="2"/>
  <c r="R340" i="2"/>
  <c r="T340" i="2"/>
  <c r="Q340" i="2"/>
  <c r="U340" i="2"/>
  <c r="O339" i="2"/>
  <c r="O340" i="2"/>
  <c r="Q339" i="2"/>
  <c r="R339" i="2"/>
  <c r="B341" i="2"/>
  <c r="D341" i="2"/>
  <c r="C341" i="2"/>
  <c r="F343" i="4"/>
  <c r="L344" i="4"/>
  <c r="G343" i="4"/>
  <c r="M341" i="4"/>
  <c r="N341" i="4"/>
  <c r="O341" i="4"/>
  <c r="F344" i="4"/>
  <c r="L345" i="4"/>
  <c r="G344" i="4"/>
  <c r="B343" i="4"/>
  <c r="D343" i="4"/>
  <c r="C343" i="4"/>
  <c r="T341" i="2"/>
  <c r="U341" i="2"/>
  <c r="B342" i="2"/>
  <c r="D342" i="2"/>
  <c r="C342" i="2"/>
  <c r="K345" i="2"/>
  <c r="E344" i="2"/>
  <c r="M342" i="4"/>
  <c r="N342" i="4"/>
  <c r="R342" i="4"/>
  <c r="P341" i="4"/>
  <c r="P342" i="4"/>
  <c r="T342" i="4"/>
  <c r="U342" i="4"/>
  <c r="M343" i="4"/>
  <c r="N343" i="4"/>
  <c r="F343" i="2"/>
  <c r="L344" i="2"/>
  <c r="G343" i="2"/>
  <c r="M341" i="2"/>
  <c r="N341" i="2"/>
  <c r="R341" i="2"/>
  <c r="Q341" i="4"/>
  <c r="R341" i="4"/>
  <c r="B343" i="2"/>
  <c r="D343" i="2"/>
  <c r="C343" i="2"/>
  <c r="K346" i="2"/>
  <c r="E345" i="2"/>
  <c r="T342" i="2"/>
  <c r="U342" i="2"/>
  <c r="M343" i="2"/>
  <c r="N343" i="2"/>
  <c r="P343" i="4"/>
  <c r="R343" i="4"/>
  <c r="T343" i="4"/>
  <c r="Q343" i="4"/>
  <c r="U343" i="4"/>
  <c r="F345" i="4"/>
  <c r="L346" i="4"/>
  <c r="G345" i="4"/>
  <c r="O342" i="4"/>
  <c r="O343" i="4"/>
  <c r="M342" i="2"/>
  <c r="N342" i="2"/>
  <c r="R342" i="2"/>
  <c r="P341" i="2"/>
  <c r="F344" i="2"/>
  <c r="L345" i="2"/>
  <c r="G344" i="2"/>
  <c r="B344" i="4"/>
  <c r="D344" i="4"/>
  <c r="C344" i="4"/>
  <c r="Q342" i="4"/>
  <c r="O341" i="2"/>
  <c r="O342" i="2"/>
  <c r="O343" i="2"/>
  <c r="Q341" i="2"/>
  <c r="T344" i="4"/>
  <c r="U344" i="4"/>
  <c r="F345" i="2"/>
  <c r="L346" i="2"/>
  <c r="G345" i="2"/>
  <c r="B344" i="2"/>
  <c r="D344" i="2"/>
  <c r="C344" i="2"/>
  <c r="F346" i="4"/>
  <c r="L347" i="4"/>
  <c r="G346" i="4"/>
  <c r="K347" i="2"/>
  <c r="E346" i="2"/>
  <c r="P343" i="2"/>
  <c r="R343" i="2"/>
  <c r="T343" i="2"/>
  <c r="Q343" i="2"/>
  <c r="U343" i="2"/>
  <c r="M344" i="2"/>
  <c r="N344" i="2"/>
  <c r="O344" i="2"/>
  <c r="M344" i="4"/>
  <c r="N344" i="4"/>
  <c r="R344" i="4"/>
  <c r="P342" i="2"/>
  <c r="B345" i="4"/>
  <c r="D345" i="4"/>
  <c r="C345" i="4"/>
  <c r="Q342" i="2"/>
  <c r="T345" i="4"/>
  <c r="U345" i="4"/>
  <c r="K348" i="2"/>
  <c r="E347" i="2"/>
  <c r="F347" i="4"/>
  <c r="L348" i="4"/>
  <c r="G347" i="4"/>
  <c r="B345" i="2"/>
  <c r="D345" i="2"/>
  <c r="C345" i="2"/>
  <c r="M345" i="4"/>
  <c r="N345" i="4"/>
  <c r="R345" i="4"/>
  <c r="P344" i="4"/>
  <c r="B346" i="4"/>
  <c r="D346" i="4"/>
  <c r="C346" i="4"/>
  <c r="P344" i="2"/>
  <c r="R344" i="2"/>
  <c r="T344" i="2"/>
  <c r="Q344" i="2"/>
  <c r="U344" i="2"/>
  <c r="M345" i="2"/>
  <c r="N345" i="2"/>
  <c r="O345" i="2"/>
  <c r="F346" i="2"/>
  <c r="L347" i="2"/>
  <c r="G346" i="2"/>
  <c r="O344" i="4"/>
  <c r="O345" i="4"/>
  <c r="Q344" i="4"/>
  <c r="F347" i="2"/>
  <c r="L348" i="2"/>
  <c r="G347" i="2"/>
  <c r="B347" i="4"/>
  <c r="D347" i="4"/>
  <c r="C347" i="4"/>
  <c r="K349" i="2"/>
  <c r="E348" i="2"/>
  <c r="M346" i="4"/>
  <c r="N346" i="4"/>
  <c r="P345" i="4"/>
  <c r="B346" i="2"/>
  <c r="D346" i="2"/>
  <c r="C346" i="2"/>
  <c r="P346" i="4"/>
  <c r="R346" i="4"/>
  <c r="T346" i="4"/>
  <c r="Q346" i="4"/>
  <c r="U346" i="4"/>
  <c r="M347" i="4"/>
  <c r="N347" i="4"/>
  <c r="P345" i="2"/>
  <c r="R345" i="2"/>
  <c r="T345" i="2"/>
  <c r="Q345" i="2"/>
  <c r="U345" i="2"/>
  <c r="M346" i="2"/>
  <c r="N346" i="2"/>
  <c r="O346" i="2"/>
  <c r="F348" i="4"/>
  <c r="L349" i="4"/>
  <c r="G348" i="4"/>
  <c r="O346" i="4"/>
  <c r="O347" i="4"/>
  <c r="Q345" i="4"/>
  <c r="B347" i="2"/>
  <c r="D347" i="2"/>
  <c r="C347" i="2"/>
  <c r="F349" i="4"/>
  <c r="L350" i="4"/>
  <c r="G349" i="4"/>
  <c r="B348" i="4"/>
  <c r="D348" i="4"/>
  <c r="C348" i="4"/>
  <c r="P346" i="2"/>
  <c r="R346" i="2"/>
  <c r="T346" i="2"/>
  <c r="Q346" i="2"/>
  <c r="U346" i="2"/>
  <c r="M347" i="2"/>
  <c r="N347" i="2"/>
  <c r="O347" i="2"/>
  <c r="K350" i="2"/>
  <c r="E349" i="2"/>
  <c r="P347" i="4"/>
  <c r="R347" i="4"/>
  <c r="T347" i="4"/>
  <c r="Q347" i="4"/>
  <c r="U347" i="4"/>
  <c r="M348" i="4"/>
  <c r="N348" i="4"/>
  <c r="F348" i="2"/>
  <c r="L349" i="2"/>
  <c r="G348" i="2"/>
  <c r="O348" i="4"/>
  <c r="F349" i="2"/>
  <c r="L350" i="2"/>
  <c r="G349" i="2"/>
  <c r="P348" i="4"/>
  <c r="R348" i="4"/>
  <c r="T348" i="4"/>
  <c r="Q348" i="4"/>
  <c r="U348" i="4"/>
  <c r="F350" i="4"/>
  <c r="L351" i="4"/>
  <c r="G350" i="4"/>
  <c r="B348" i="2"/>
  <c r="D348" i="2"/>
  <c r="C348" i="2"/>
  <c r="K351" i="2"/>
  <c r="E350" i="2"/>
  <c r="B349" i="4"/>
  <c r="D349" i="4"/>
  <c r="C349" i="4"/>
  <c r="P347" i="2"/>
  <c r="R347" i="2"/>
  <c r="T347" i="2"/>
  <c r="Q347" i="2"/>
  <c r="U347" i="2"/>
  <c r="M348" i="2"/>
  <c r="N348" i="2"/>
  <c r="O348" i="2"/>
  <c r="F351" i="4"/>
  <c r="L352" i="4"/>
  <c r="G351" i="4"/>
  <c r="F350" i="2"/>
  <c r="L351" i="2"/>
  <c r="G350" i="2"/>
  <c r="M349" i="4"/>
  <c r="N349" i="4"/>
  <c r="O349" i="4"/>
  <c r="P349" i="4"/>
  <c r="R349" i="4"/>
  <c r="T349" i="4"/>
  <c r="Q349" i="4"/>
  <c r="U349" i="4"/>
  <c r="K352" i="2"/>
  <c r="E351" i="2"/>
  <c r="P348" i="2"/>
  <c r="R348" i="2"/>
  <c r="T348" i="2"/>
  <c r="Q348" i="2"/>
  <c r="U348" i="2"/>
  <c r="B350" i="4"/>
  <c r="D350" i="4"/>
  <c r="C350" i="4"/>
  <c r="B349" i="2"/>
  <c r="D349" i="2"/>
  <c r="C349" i="2"/>
  <c r="T349" i="2"/>
  <c r="U349" i="2"/>
  <c r="T350" i="4"/>
  <c r="U350" i="4"/>
  <c r="F351" i="2"/>
  <c r="L352" i="2"/>
  <c r="G351" i="2"/>
  <c r="B351" i="4"/>
  <c r="D351" i="4"/>
  <c r="C351" i="4"/>
  <c r="M350" i="4"/>
  <c r="N350" i="4"/>
  <c r="R350" i="4"/>
  <c r="K353" i="2"/>
  <c r="E352" i="2"/>
  <c r="B350" i="2"/>
  <c r="D350" i="2"/>
  <c r="C350" i="2"/>
  <c r="F352" i="4"/>
  <c r="L353" i="4"/>
  <c r="G352" i="4"/>
  <c r="M349" i="2"/>
  <c r="N349" i="2"/>
  <c r="O349" i="2"/>
  <c r="O350" i="4"/>
  <c r="B352" i="4"/>
  <c r="D352" i="4"/>
  <c r="C352" i="4"/>
  <c r="T350" i="2"/>
  <c r="U350" i="2"/>
  <c r="K354" i="2"/>
  <c r="E353" i="2"/>
  <c r="T351" i="4"/>
  <c r="U351" i="4"/>
  <c r="M352" i="4"/>
  <c r="N352" i="4"/>
  <c r="F352" i="2"/>
  <c r="L353" i="2"/>
  <c r="G352" i="2"/>
  <c r="M351" i="4"/>
  <c r="N351" i="4"/>
  <c r="P351" i="4"/>
  <c r="P350" i="4"/>
  <c r="M350" i="2"/>
  <c r="N350" i="2"/>
  <c r="R350" i="2"/>
  <c r="P349" i="2"/>
  <c r="F353" i="4"/>
  <c r="L354" i="4"/>
  <c r="G353" i="4"/>
  <c r="B351" i="2"/>
  <c r="D351" i="2"/>
  <c r="C351" i="2"/>
  <c r="O351" i="4"/>
  <c r="O352" i="4"/>
  <c r="Q350" i="4"/>
  <c r="Q349" i="2"/>
  <c r="R349" i="2"/>
  <c r="M351" i="2"/>
  <c r="N351" i="2"/>
  <c r="P351" i="2"/>
  <c r="T351" i="2"/>
  <c r="U351" i="2"/>
  <c r="B352" i="2"/>
  <c r="D352" i="2"/>
  <c r="M352" i="2"/>
  <c r="N352" i="2"/>
  <c r="F354" i="4"/>
  <c r="L355" i="4"/>
  <c r="G354" i="4"/>
  <c r="F353" i="2"/>
  <c r="L354" i="2"/>
  <c r="G353" i="2"/>
  <c r="P352" i="4"/>
  <c r="R352" i="4"/>
  <c r="T352" i="4"/>
  <c r="Q352" i="4"/>
  <c r="U352" i="4"/>
  <c r="B353" i="4"/>
  <c r="D353" i="4"/>
  <c r="M353" i="4"/>
  <c r="N353" i="4"/>
  <c r="O353" i="4"/>
  <c r="O350" i="2"/>
  <c r="Q351" i="4"/>
  <c r="R351" i="4"/>
  <c r="R351" i="2"/>
  <c r="P350" i="2"/>
  <c r="C353" i="4"/>
  <c r="C352" i="2"/>
  <c r="K355" i="2"/>
  <c r="E354" i="2"/>
  <c r="Q350" i="2"/>
  <c r="F354" i="2"/>
  <c r="L355" i="2"/>
  <c r="G354" i="2"/>
  <c r="B354" i="4"/>
  <c r="D354" i="4"/>
  <c r="C354" i="4"/>
  <c r="K356" i="2"/>
  <c r="E355" i="2"/>
  <c r="P352" i="2"/>
  <c r="R352" i="2"/>
  <c r="T352" i="2"/>
  <c r="Q352" i="2"/>
  <c r="U352" i="2"/>
  <c r="P353" i="4"/>
  <c r="R353" i="4"/>
  <c r="T353" i="4"/>
  <c r="Q353" i="4"/>
  <c r="U353" i="4"/>
  <c r="M354" i="4"/>
  <c r="N354" i="4"/>
  <c r="O354" i="4"/>
  <c r="B353" i="2"/>
  <c r="D353" i="2"/>
  <c r="C353" i="2"/>
  <c r="F355" i="4"/>
  <c r="L356" i="4"/>
  <c r="G355" i="4"/>
  <c r="O351" i="2"/>
  <c r="O352" i="2"/>
  <c r="Q351" i="2"/>
  <c r="B355" i="4"/>
  <c r="D355" i="4"/>
  <c r="C355" i="4"/>
  <c r="T353" i="2"/>
  <c r="U353" i="2"/>
  <c r="B354" i="2"/>
  <c r="D354" i="2"/>
  <c r="M354" i="2"/>
  <c r="N354" i="2"/>
  <c r="F356" i="4"/>
  <c r="L357" i="4"/>
  <c r="G356" i="4"/>
  <c r="C354" i="2"/>
  <c r="M353" i="2"/>
  <c r="N353" i="2"/>
  <c r="R353" i="2"/>
  <c r="O353" i="2"/>
  <c r="O354" i="2"/>
  <c r="K357" i="2"/>
  <c r="E356" i="2"/>
  <c r="P354" i="4"/>
  <c r="R354" i="4"/>
  <c r="T354" i="4"/>
  <c r="Q354" i="4"/>
  <c r="U354" i="4"/>
  <c r="M355" i="4"/>
  <c r="N355" i="4"/>
  <c r="O355" i="4"/>
  <c r="F355" i="2"/>
  <c r="L356" i="2"/>
  <c r="G355" i="2"/>
  <c r="F356" i="2"/>
  <c r="L357" i="2"/>
  <c r="G356" i="2"/>
  <c r="K358" i="2"/>
  <c r="E357" i="2"/>
  <c r="B356" i="4"/>
  <c r="D356" i="4"/>
  <c r="C356" i="4"/>
  <c r="P355" i="4"/>
  <c r="R355" i="4"/>
  <c r="T355" i="4"/>
  <c r="Q355" i="4"/>
  <c r="U355" i="4"/>
  <c r="M356" i="4"/>
  <c r="N356" i="4"/>
  <c r="O356" i="4"/>
  <c r="P353" i="2"/>
  <c r="B355" i="2"/>
  <c r="D355" i="2"/>
  <c r="C355" i="2"/>
  <c r="P354" i="2"/>
  <c r="R354" i="2"/>
  <c r="T354" i="2"/>
  <c r="Q354" i="2"/>
  <c r="U354" i="2"/>
  <c r="M355" i="2"/>
  <c r="N355" i="2"/>
  <c r="O355" i="2"/>
  <c r="F357" i="4"/>
  <c r="L358" i="4"/>
  <c r="G357" i="4"/>
  <c r="Q353" i="2"/>
  <c r="P356" i="4"/>
  <c r="R356" i="4"/>
  <c r="T356" i="4"/>
  <c r="Q356" i="4"/>
  <c r="U356" i="4"/>
  <c r="K359" i="2"/>
  <c r="E358" i="2"/>
  <c r="F357" i="2"/>
  <c r="L358" i="2"/>
  <c r="G357" i="2"/>
  <c r="F358" i="4"/>
  <c r="L359" i="4"/>
  <c r="G358" i="4"/>
  <c r="B357" i="4"/>
  <c r="D357" i="4"/>
  <c r="C357" i="4"/>
  <c r="P355" i="2"/>
  <c r="R355" i="2"/>
  <c r="T355" i="2"/>
  <c r="Q355" i="2"/>
  <c r="U355" i="2"/>
  <c r="B356" i="2"/>
  <c r="D356" i="2"/>
  <c r="C356" i="2"/>
  <c r="B358" i="4"/>
  <c r="D358" i="4"/>
  <c r="C358" i="4"/>
  <c r="F358" i="2"/>
  <c r="L359" i="2"/>
  <c r="G358" i="2"/>
  <c r="M357" i="4"/>
  <c r="N357" i="4"/>
  <c r="O357" i="4"/>
  <c r="T356" i="2"/>
  <c r="U356" i="2"/>
  <c r="P357" i="4"/>
  <c r="R357" i="4"/>
  <c r="T357" i="4"/>
  <c r="Q357" i="4"/>
  <c r="U357" i="4"/>
  <c r="M358" i="4"/>
  <c r="N358" i="4"/>
  <c r="F359" i="4"/>
  <c r="L360" i="4"/>
  <c r="G359" i="4"/>
  <c r="B357" i="2"/>
  <c r="D357" i="2"/>
  <c r="C357" i="2"/>
  <c r="K360" i="2"/>
  <c r="E359" i="2"/>
  <c r="M356" i="2"/>
  <c r="N356" i="2"/>
  <c r="O356" i="2"/>
  <c r="K361" i="2"/>
  <c r="E360" i="2"/>
  <c r="T357" i="2"/>
  <c r="U357" i="2"/>
  <c r="F360" i="4"/>
  <c r="L361" i="4"/>
  <c r="G360" i="4"/>
  <c r="F359" i="2"/>
  <c r="L360" i="2"/>
  <c r="G359" i="2"/>
  <c r="Q356" i="2"/>
  <c r="R356" i="2"/>
  <c r="O358" i="4"/>
  <c r="B359" i="4"/>
  <c r="D359" i="4"/>
  <c r="C359" i="4"/>
  <c r="B358" i="2"/>
  <c r="D358" i="2"/>
  <c r="C358" i="2"/>
  <c r="P358" i="4"/>
  <c r="R358" i="4"/>
  <c r="T358" i="4"/>
  <c r="Q358" i="4"/>
  <c r="U358" i="4"/>
  <c r="M359" i="4"/>
  <c r="N359" i="4"/>
  <c r="M357" i="2"/>
  <c r="N357" i="2"/>
  <c r="R357" i="2"/>
  <c r="P356" i="2"/>
  <c r="T358" i="2"/>
  <c r="U358" i="2"/>
  <c r="P359" i="4"/>
  <c r="R359" i="4"/>
  <c r="T359" i="4"/>
  <c r="Q359" i="4"/>
  <c r="U359" i="4"/>
  <c r="F360" i="2"/>
  <c r="L361" i="2"/>
  <c r="G360" i="2"/>
  <c r="B360" i="4"/>
  <c r="D360" i="4"/>
  <c r="C360" i="4"/>
  <c r="K362" i="2"/>
  <c r="E361" i="2"/>
  <c r="O357" i="2"/>
  <c r="M358" i="2"/>
  <c r="N358" i="2"/>
  <c r="R358" i="2"/>
  <c r="P357" i="2"/>
  <c r="B359" i="2"/>
  <c r="D359" i="2"/>
  <c r="C359" i="2"/>
  <c r="F361" i="4"/>
  <c r="L362" i="4"/>
  <c r="G361" i="4"/>
  <c r="O359" i="4"/>
  <c r="Q357" i="2"/>
  <c r="B361" i="4"/>
  <c r="D361" i="4"/>
  <c r="C361" i="4"/>
  <c r="T359" i="2"/>
  <c r="U359" i="2"/>
  <c r="F362" i="4"/>
  <c r="L363" i="4"/>
  <c r="G362" i="4"/>
  <c r="K363" i="2"/>
  <c r="E362" i="2"/>
  <c r="T360" i="4"/>
  <c r="U360" i="4"/>
  <c r="M361" i="4"/>
  <c r="N361" i="4"/>
  <c r="F361" i="2"/>
  <c r="L362" i="2"/>
  <c r="G361" i="2"/>
  <c r="O358" i="2"/>
  <c r="M359" i="2"/>
  <c r="N359" i="2"/>
  <c r="R359" i="2"/>
  <c r="P358" i="2"/>
  <c r="B360" i="2"/>
  <c r="D360" i="2"/>
  <c r="C360" i="2"/>
  <c r="M360" i="4"/>
  <c r="N360" i="4"/>
  <c r="P360" i="4"/>
  <c r="Q358" i="2"/>
  <c r="T360" i="2"/>
  <c r="U360" i="2"/>
  <c r="B361" i="2"/>
  <c r="D361" i="2"/>
  <c r="C361" i="2"/>
  <c r="B362" i="4"/>
  <c r="D362" i="4"/>
  <c r="C362" i="4"/>
  <c r="P361" i="4"/>
  <c r="R361" i="4"/>
  <c r="T361" i="4"/>
  <c r="Q361" i="4"/>
  <c r="U361" i="4"/>
  <c r="M362" i="4"/>
  <c r="N362" i="4"/>
  <c r="O359" i="2"/>
  <c r="M360" i="2"/>
  <c r="N360" i="2"/>
  <c r="O360" i="2"/>
  <c r="Q360" i="4"/>
  <c r="R360" i="4"/>
  <c r="R360" i="2"/>
  <c r="P359" i="2"/>
  <c r="F362" i="2"/>
  <c r="L363" i="2"/>
  <c r="G362" i="2"/>
  <c r="K364" i="2"/>
  <c r="E363" i="2"/>
  <c r="F363" i="4"/>
  <c r="L364" i="4"/>
  <c r="G363" i="4"/>
  <c r="O360" i="4"/>
  <c r="O361" i="4"/>
  <c r="O362" i="4"/>
  <c r="Q359" i="2"/>
  <c r="B362" i="2"/>
  <c r="D362" i="2"/>
  <c r="C362" i="2"/>
  <c r="P362" i="4"/>
  <c r="R362" i="4"/>
  <c r="T362" i="4"/>
  <c r="Q362" i="4"/>
  <c r="U362" i="4"/>
  <c r="T361" i="2"/>
  <c r="U361" i="2"/>
  <c r="M362" i="2"/>
  <c r="N362" i="2"/>
  <c r="M361" i="2"/>
  <c r="N361" i="2"/>
  <c r="P361" i="2"/>
  <c r="P360" i="2"/>
  <c r="F364" i="4"/>
  <c r="L365" i="4"/>
  <c r="G364" i="4"/>
  <c r="B363" i="4"/>
  <c r="D363" i="4"/>
  <c r="C363" i="4"/>
  <c r="K365" i="2"/>
  <c r="E364" i="2"/>
  <c r="F363" i="2"/>
  <c r="L364" i="2"/>
  <c r="G363" i="2"/>
  <c r="Q360" i="2"/>
  <c r="F364" i="2"/>
  <c r="L365" i="2"/>
  <c r="G364" i="2"/>
  <c r="B364" i="4"/>
  <c r="D364" i="4"/>
  <c r="C364" i="4"/>
  <c r="B363" i="2"/>
  <c r="D363" i="2"/>
  <c r="C363" i="2"/>
  <c r="K366" i="2"/>
  <c r="E366" i="2"/>
  <c r="E365" i="2"/>
  <c r="T363" i="4"/>
  <c r="U363" i="4"/>
  <c r="M364" i="4"/>
  <c r="N364" i="4"/>
  <c r="F365" i="4"/>
  <c r="L366" i="4"/>
  <c r="G365" i="4"/>
  <c r="P362" i="2"/>
  <c r="R362" i="2"/>
  <c r="T362" i="2"/>
  <c r="Q362" i="2"/>
  <c r="U362" i="2"/>
  <c r="M363" i="2"/>
  <c r="N363" i="2"/>
  <c r="Q361" i="2"/>
  <c r="R361" i="2"/>
  <c r="M363" i="4"/>
  <c r="N363" i="4"/>
  <c r="O363" i="4"/>
  <c r="O364" i="4"/>
  <c r="O361" i="2"/>
  <c r="O362" i="2"/>
  <c r="O363" i="2"/>
  <c r="F366" i="4"/>
  <c r="G366" i="4"/>
  <c r="B364" i="2"/>
  <c r="D364" i="2"/>
  <c r="C364" i="2"/>
  <c r="Q363" i="4"/>
  <c r="R363" i="4"/>
  <c r="B365" i="4"/>
  <c r="D365" i="4"/>
  <c r="C365" i="4"/>
  <c r="P363" i="2"/>
  <c r="R363" i="2"/>
  <c r="T363" i="2"/>
  <c r="Q363" i="2"/>
  <c r="U363" i="2"/>
  <c r="M364" i="2"/>
  <c r="N364" i="2"/>
  <c r="P364" i="4"/>
  <c r="R364" i="4"/>
  <c r="T364" i="4"/>
  <c r="Q364" i="4"/>
  <c r="U364" i="4"/>
  <c r="M365" i="4"/>
  <c r="N365" i="4"/>
  <c r="O365" i="4"/>
  <c r="F365" i="2"/>
  <c r="L366" i="2"/>
  <c r="G365" i="2"/>
  <c r="O364" i="2"/>
  <c r="P363" i="4"/>
  <c r="B365" i="2"/>
  <c r="D365" i="2"/>
  <c r="C365" i="2"/>
  <c r="P365" i="4"/>
  <c r="R365" i="4"/>
  <c r="T365" i="4"/>
  <c r="Q365" i="4"/>
  <c r="U365" i="4"/>
  <c r="P364" i="2"/>
  <c r="R364" i="2"/>
  <c r="T364" i="2"/>
  <c r="Q364" i="2"/>
  <c r="U364" i="2"/>
  <c r="M365" i="2"/>
  <c r="N365" i="2"/>
  <c r="B366" i="4"/>
  <c r="D366" i="4"/>
  <c r="C366" i="4"/>
  <c r="O365" i="2"/>
  <c r="F366" i="2"/>
  <c r="G366" i="2"/>
  <c r="T366" i="4"/>
  <c r="S366" i="4"/>
  <c r="U366" i="4"/>
  <c r="S7" i="4"/>
  <c r="S6" i="4"/>
  <c r="S8" i="4"/>
  <c r="S9" i="4"/>
  <c r="S10" i="4"/>
  <c r="S11" i="4"/>
  <c r="S12" i="4"/>
  <c r="S13" i="4"/>
  <c r="S14" i="4"/>
  <c r="S15" i="4"/>
  <c r="S18" i="4"/>
  <c r="S16" i="4"/>
  <c r="S19" i="4"/>
  <c r="S17" i="4"/>
  <c r="S21" i="4"/>
  <c r="S20" i="4"/>
  <c r="S22" i="4"/>
  <c r="S23" i="4"/>
  <c r="S26" i="4"/>
  <c r="S25" i="4"/>
  <c r="S24" i="4"/>
  <c r="S27" i="4"/>
  <c r="S28" i="4"/>
  <c r="S29" i="4"/>
  <c r="S30" i="4"/>
  <c r="S32" i="4"/>
  <c r="S31" i="4"/>
  <c r="S33" i="4"/>
  <c r="S34" i="4"/>
  <c r="S37" i="4"/>
  <c r="S36" i="4"/>
  <c r="S35" i="4"/>
  <c r="S38" i="4"/>
  <c r="S40" i="4"/>
  <c r="S39" i="4"/>
  <c r="S41" i="4"/>
  <c r="S46" i="4"/>
  <c r="S44" i="4"/>
  <c r="S43" i="4"/>
  <c r="S42" i="4"/>
  <c r="S45" i="4"/>
  <c r="S47" i="4"/>
  <c r="S49" i="4"/>
  <c r="S48" i="4"/>
  <c r="S50" i="4"/>
  <c r="S51" i="4"/>
  <c r="S52" i="4"/>
  <c r="S53" i="4"/>
  <c r="S54" i="4"/>
  <c r="S56" i="4"/>
  <c r="S55" i="4"/>
  <c r="S57" i="4"/>
  <c r="S58" i="4"/>
  <c r="S59" i="4"/>
  <c r="S61" i="4"/>
  <c r="S60" i="4"/>
  <c r="S64" i="4"/>
  <c r="S62" i="4"/>
  <c r="S65" i="4"/>
  <c r="S63" i="4"/>
  <c r="S66" i="4"/>
  <c r="S67" i="4"/>
  <c r="S68" i="4"/>
  <c r="S69" i="4"/>
  <c r="S75" i="4"/>
  <c r="S71" i="4"/>
  <c r="S70" i="4"/>
  <c r="S72" i="4"/>
  <c r="S73" i="4"/>
  <c r="S74" i="4"/>
  <c r="S76" i="4"/>
  <c r="S78" i="4"/>
  <c r="S77" i="4"/>
  <c r="S82" i="4"/>
  <c r="S81" i="4"/>
  <c r="S79" i="4"/>
  <c r="S80" i="4"/>
  <c r="S84" i="4"/>
  <c r="S83" i="4"/>
  <c r="S88" i="4"/>
  <c r="S85" i="4"/>
  <c r="S86" i="4"/>
  <c r="S87" i="4"/>
  <c r="S92" i="4"/>
  <c r="S89" i="4"/>
  <c r="S90" i="4"/>
  <c r="S91" i="4"/>
  <c r="S93" i="4"/>
  <c r="S94" i="4"/>
  <c r="S95" i="4"/>
  <c r="S96" i="4"/>
  <c r="S101" i="4"/>
  <c r="S97" i="4"/>
  <c r="S99" i="4"/>
  <c r="S98" i="4"/>
  <c r="S103" i="4"/>
  <c r="S100" i="4"/>
  <c r="S104" i="4"/>
  <c r="S102" i="4"/>
  <c r="S105" i="4"/>
  <c r="S106" i="4"/>
  <c r="S108" i="4"/>
  <c r="S107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2" i="4"/>
  <c r="S123" i="4"/>
  <c r="S121" i="4"/>
  <c r="S124" i="4"/>
  <c r="S125" i="4"/>
  <c r="S126" i="4"/>
  <c r="S127" i="4"/>
  <c r="S128" i="4"/>
  <c r="S130" i="4"/>
  <c r="S131" i="4"/>
  <c r="S129" i="4"/>
  <c r="S132" i="4"/>
  <c r="S133" i="4"/>
  <c r="S135" i="4"/>
  <c r="S134" i="4"/>
  <c r="S136" i="4"/>
  <c r="S137" i="4"/>
  <c r="S138" i="4"/>
  <c r="S139" i="4"/>
  <c r="S140" i="4"/>
  <c r="S141" i="4"/>
  <c r="S142" i="4"/>
  <c r="S143" i="4"/>
  <c r="S144" i="4"/>
  <c r="S146" i="4"/>
  <c r="S145" i="4"/>
  <c r="S147" i="4"/>
  <c r="S148" i="4"/>
  <c r="S152" i="4"/>
  <c r="S149" i="4"/>
  <c r="S150" i="4"/>
  <c r="S151" i="4"/>
  <c r="S153" i="4"/>
  <c r="S154" i="4"/>
  <c r="S155" i="4"/>
  <c r="S156" i="4"/>
  <c r="S158" i="4"/>
  <c r="S157" i="4"/>
  <c r="S160" i="4"/>
  <c r="S159" i="4"/>
  <c r="S161" i="4"/>
  <c r="S162" i="4"/>
  <c r="S163" i="4"/>
  <c r="S164" i="4"/>
  <c r="S165" i="4"/>
  <c r="S168" i="4"/>
  <c r="S167" i="4"/>
  <c r="S166" i="4"/>
  <c r="S169" i="4"/>
  <c r="S170" i="4"/>
  <c r="S173" i="4"/>
  <c r="S171" i="4"/>
  <c r="S172" i="4"/>
  <c r="S174" i="4"/>
  <c r="S175" i="4"/>
  <c r="S179" i="4"/>
  <c r="S177" i="4"/>
  <c r="S176" i="4"/>
  <c r="S178" i="4"/>
  <c r="S181" i="4"/>
  <c r="S180" i="4"/>
  <c r="S182" i="4"/>
  <c r="S183" i="4"/>
  <c r="S185" i="4"/>
  <c r="S184" i="4"/>
  <c r="S187" i="4"/>
  <c r="S186" i="4"/>
  <c r="S188" i="4"/>
  <c r="S190" i="4"/>
  <c r="S189" i="4"/>
  <c r="S191" i="4"/>
  <c r="S193" i="4"/>
  <c r="S192" i="4"/>
  <c r="S194" i="4"/>
  <c r="S195" i="4"/>
  <c r="S196" i="4"/>
  <c r="S199" i="4"/>
  <c r="S197" i="4"/>
  <c r="S201" i="4"/>
  <c r="S198" i="4"/>
  <c r="S200" i="4"/>
  <c r="S202" i="4"/>
  <c r="S203" i="4"/>
  <c r="S204" i="4"/>
  <c r="S205" i="4"/>
  <c r="S206" i="4"/>
  <c r="S208" i="4"/>
  <c r="S207" i="4"/>
  <c r="S209" i="4"/>
  <c r="S210" i="4"/>
  <c r="S211" i="4"/>
  <c r="S212" i="4"/>
  <c r="S214" i="4"/>
  <c r="S213" i="4"/>
  <c r="S215" i="4"/>
  <c r="S216" i="4"/>
  <c r="S218" i="4"/>
  <c r="S217" i="4"/>
  <c r="S219" i="4"/>
  <c r="S221" i="4"/>
  <c r="S220" i="4"/>
  <c r="S223" i="4"/>
  <c r="S222" i="4"/>
  <c r="S225" i="4"/>
  <c r="S224" i="4"/>
  <c r="S226" i="4"/>
  <c r="S229" i="4"/>
  <c r="S227" i="4"/>
  <c r="S228" i="4"/>
  <c r="S231" i="4"/>
  <c r="S230" i="4"/>
  <c r="S232" i="4"/>
  <c r="S234" i="4"/>
  <c r="S233" i="4"/>
  <c r="S240" i="4"/>
  <c r="S235" i="4"/>
  <c r="S236" i="4"/>
  <c r="S237" i="4"/>
  <c r="S239" i="4"/>
  <c r="S238" i="4"/>
  <c r="S241" i="4"/>
  <c r="S242" i="4"/>
  <c r="S243" i="4"/>
  <c r="S246" i="4"/>
  <c r="S244" i="4"/>
  <c r="S245" i="4"/>
  <c r="S248" i="4"/>
  <c r="S247" i="4"/>
  <c r="S250" i="4"/>
  <c r="S249" i="4"/>
  <c r="S251" i="4"/>
  <c r="S252" i="4"/>
  <c r="S253" i="4"/>
  <c r="S254" i="4"/>
  <c r="S256" i="4"/>
  <c r="S255" i="4"/>
  <c r="S258" i="4"/>
  <c r="S257" i="4"/>
  <c r="S260" i="4"/>
  <c r="S259" i="4"/>
  <c r="S261" i="4"/>
  <c r="S262" i="4"/>
  <c r="S263" i="4"/>
  <c r="S264" i="4"/>
  <c r="S265" i="4"/>
  <c r="S266" i="4"/>
  <c r="S267" i="4"/>
  <c r="S269" i="4"/>
  <c r="S268" i="4"/>
  <c r="S270" i="4"/>
  <c r="S271" i="4"/>
  <c r="S274" i="4"/>
  <c r="S272" i="4"/>
  <c r="S273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8" i="4"/>
  <c r="S287" i="4"/>
  <c r="S290" i="4"/>
  <c r="S289" i="4"/>
  <c r="S291" i="4"/>
  <c r="S293" i="4"/>
  <c r="S292" i="4"/>
  <c r="S294" i="4"/>
  <c r="S295" i="4"/>
  <c r="S296" i="4"/>
  <c r="S299" i="4"/>
  <c r="S297" i="4"/>
  <c r="S298" i="4"/>
  <c r="S300" i="4"/>
  <c r="S301" i="4"/>
  <c r="S305" i="4"/>
  <c r="S302" i="4"/>
  <c r="S303" i="4"/>
  <c r="S304" i="4"/>
  <c r="S306" i="4"/>
  <c r="S307" i="4"/>
  <c r="S308" i="4"/>
  <c r="S309" i="4"/>
  <c r="S310" i="4"/>
  <c r="S312" i="4"/>
  <c r="S311" i="4"/>
  <c r="S314" i="4"/>
  <c r="S313" i="4"/>
  <c r="S315" i="4"/>
  <c r="S316" i="4"/>
  <c r="S318" i="4"/>
  <c r="S317" i="4"/>
  <c r="S319" i="4"/>
  <c r="S320" i="4"/>
  <c r="S321" i="4"/>
  <c r="S327" i="4"/>
  <c r="S322" i="4"/>
  <c r="S323" i="4"/>
  <c r="S324" i="4"/>
  <c r="S325" i="4"/>
  <c r="S326" i="4"/>
  <c r="S328" i="4"/>
  <c r="S331" i="4"/>
  <c r="S329" i="4"/>
  <c r="S330" i="4"/>
  <c r="S333" i="4"/>
  <c r="S332" i="4"/>
  <c r="S334" i="4"/>
  <c r="S337" i="4"/>
  <c r="S335" i="4"/>
  <c r="S336" i="4"/>
  <c r="S338" i="4"/>
  <c r="S341" i="4"/>
  <c r="S340" i="4"/>
  <c r="S339" i="4"/>
  <c r="S342" i="4"/>
  <c r="S344" i="4"/>
  <c r="S343" i="4"/>
  <c r="S345" i="4"/>
  <c r="S348" i="4"/>
  <c r="S346" i="4"/>
  <c r="S347" i="4"/>
  <c r="S349" i="4"/>
  <c r="S351" i="4"/>
  <c r="S350" i="4"/>
  <c r="S352" i="4"/>
  <c r="S353" i="4"/>
  <c r="S356" i="4"/>
  <c r="S355" i="4"/>
  <c r="S354" i="4"/>
  <c r="S357" i="4"/>
  <c r="S364" i="4"/>
  <c r="B366" i="2"/>
  <c r="D366" i="2"/>
  <c r="S365" i="2"/>
  <c r="C366" i="2"/>
  <c r="S358" i="4"/>
  <c r="S360" i="4"/>
  <c r="S363" i="4"/>
  <c r="P365" i="2"/>
  <c r="R365" i="2"/>
  <c r="T365" i="2"/>
  <c r="Q365" i="2"/>
  <c r="U365" i="2"/>
  <c r="S361" i="2"/>
  <c r="S363" i="2"/>
  <c r="S360" i="2"/>
  <c r="S362" i="4"/>
  <c r="S361" i="4"/>
  <c r="S359" i="4"/>
  <c r="M366" i="4"/>
  <c r="N366" i="4"/>
  <c r="O366" i="4"/>
  <c r="S365" i="4"/>
  <c r="S358" i="2"/>
  <c r="M366" i="2"/>
  <c r="N366" i="2"/>
  <c r="O366" i="2"/>
  <c r="P366" i="4"/>
  <c r="P366" i="2"/>
  <c r="R366" i="2"/>
  <c r="T366" i="2"/>
  <c r="Q366" i="2"/>
  <c r="S366" i="2"/>
  <c r="U366" i="2"/>
  <c r="S6" i="2"/>
  <c r="S7" i="2"/>
  <c r="S8" i="2"/>
  <c r="S13" i="2"/>
  <c r="S10" i="2"/>
  <c r="S9" i="2"/>
  <c r="S11" i="2"/>
  <c r="S12" i="2"/>
  <c r="S14" i="2"/>
  <c r="S15" i="2"/>
  <c r="S16" i="2"/>
  <c r="S19" i="2"/>
  <c r="S18" i="2"/>
  <c r="S17" i="2"/>
  <c r="S23" i="2"/>
  <c r="S20" i="2"/>
  <c r="S21" i="2"/>
  <c r="S22" i="2"/>
  <c r="S24" i="2"/>
  <c r="S25" i="2"/>
  <c r="S26" i="2"/>
  <c r="S27" i="2"/>
  <c r="S28" i="2"/>
  <c r="S29" i="2"/>
  <c r="S31" i="2"/>
  <c r="S30" i="2"/>
  <c r="S33" i="2"/>
  <c r="S35" i="2"/>
  <c r="S32" i="2"/>
  <c r="S34" i="2"/>
  <c r="S36" i="2"/>
  <c r="S37" i="2"/>
  <c r="S38" i="2"/>
  <c r="S41" i="2"/>
  <c r="S39" i="2"/>
  <c r="S40" i="2"/>
  <c r="S42" i="2"/>
  <c r="S44" i="2"/>
  <c r="S43" i="2"/>
  <c r="S45" i="2"/>
  <c r="S46" i="2"/>
  <c r="S49" i="2"/>
  <c r="S47" i="2"/>
  <c r="S48" i="2"/>
  <c r="S54" i="2"/>
  <c r="S50" i="2"/>
  <c r="S51" i="2"/>
  <c r="S55" i="2"/>
  <c r="S52" i="2"/>
  <c r="S53" i="2"/>
  <c r="S57" i="2"/>
  <c r="S56" i="2"/>
  <c r="S58" i="2"/>
  <c r="S59" i="2"/>
  <c r="S61" i="2"/>
  <c r="S60" i="2"/>
  <c r="S66" i="2"/>
  <c r="S62" i="2"/>
  <c r="S64" i="2"/>
  <c r="S65" i="2"/>
  <c r="S63" i="2"/>
  <c r="S70" i="2"/>
  <c r="S67" i="2"/>
  <c r="S68" i="2"/>
  <c r="S69" i="2"/>
  <c r="S71" i="2"/>
  <c r="S73" i="2"/>
  <c r="S72" i="2"/>
  <c r="S75" i="2"/>
  <c r="S77" i="2"/>
  <c r="S74" i="2"/>
  <c r="S78" i="2"/>
  <c r="S76" i="2"/>
  <c r="S79" i="2"/>
  <c r="S80" i="2"/>
  <c r="S81" i="2"/>
  <c r="S83" i="2"/>
  <c r="S82" i="2"/>
  <c r="S84" i="2"/>
  <c r="S87" i="2"/>
  <c r="S85" i="2"/>
  <c r="S86" i="2"/>
  <c r="S91" i="2"/>
  <c r="S89" i="2"/>
  <c r="S88" i="2"/>
  <c r="S90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9" i="2"/>
  <c r="S108" i="2"/>
  <c r="S110" i="2"/>
  <c r="S111" i="2"/>
  <c r="S113" i="2"/>
  <c r="S112" i="2"/>
  <c r="S114" i="2"/>
  <c r="S115" i="2"/>
  <c r="S116" i="2"/>
  <c r="S117" i="2"/>
  <c r="S118" i="2"/>
  <c r="S119" i="2"/>
  <c r="S120" i="2"/>
  <c r="S121" i="2"/>
  <c r="S122" i="2"/>
  <c r="S123" i="2"/>
  <c r="S125" i="2"/>
  <c r="S124" i="2"/>
  <c r="S127" i="2"/>
  <c r="S126" i="2"/>
  <c r="S128" i="2"/>
  <c r="S129" i="2"/>
  <c r="S130" i="2"/>
  <c r="S131" i="2"/>
  <c r="S132" i="2"/>
  <c r="S134" i="2"/>
  <c r="S133" i="2"/>
  <c r="S135" i="2"/>
  <c r="S136" i="2"/>
  <c r="S137" i="2"/>
  <c r="S138" i="2"/>
  <c r="S140" i="2"/>
  <c r="S139" i="2"/>
  <c r="S142" i="2"/>
  <c r="S141" i="2"/>
  <c r="S143" i="2"/>
  <c r="S144" i="2"/>
  <c r="S145" i="2"/>
  <c r="S147" i="2"/>
  <c r="S146" i="2"/>
  <c r="S150" i="2"/>
  <c r="S149" i="2"/>
  <c r="S148" i="2"/>
  <c r="S152" i="2"/>
  <c r="S151" i="2"/>
  <c r="S153" i="2"/>
  <c r="S154" i="2"/>
  <c r="S155" i="2"/>
  <c r="S156" i="2"/>
  <c r="S157" i="2"/>
  <c r="S159" i="2"/>
  <c r="S158" i="2"/>
  <c r="S160" i="2"/>
  <c r="S161" i="2"/>
  <c r="S162" i="2"/>
  <c r="S163" i="2"/>
  <c r="S164" i="2"/>
  <c r="S165" i="2"/>
  <c r="S166" i="2"/>
  <c r="S169" i="2"/>
  <c r="S168" i="2"/>
  <c r="S167" i="2"/>
  <c r="S170" i="2"/>
  <c r="S172" i="2"/>
  <c r="S171" i="2"/>
  <c r="S173" i="2"/>
  <c r="S174" i="2"/>
  <c r="S175" i="2"/>
  <c r="S177" i="2"/>
  <c r="S181" i="2"/>
  <c r="S176" i="2"/>
  <c r="S178" i="2"/>
  <c r="S182" i="2"/>
  <c r="S180" i="2"/>
  <c r="S179" i="2"/>
  <c r="S183" i="2"/>
  <c r="S184" i="2"/>
  <c r="S185" i="2"/>
  <c r="S186" i="2"/>
  <c r="S188" i="2"/>
  <c r="S187" i="2"/>
  <c r="S189" i="2"/>
  <c r="S192" i="2"/>
  <c r="S191" i="2"/>
  <c r="S190" i="2"/>
  <c r="S193" i="2"/>
  <c r="S199" i="2"/>
  <c r="S194" i="2"/>
  <c r="S195" i="2"/>
  <c r="S196" i="2"/>
  <c r="S197" i="2"/>
  <c r="S198" i="2"/>
  <c r="S200" i="2"/>
  <c r="S201" i="2"/>
  <c r="S202" i="2"/>
  <c r="S205" i="2"/>
  <c r="S204" i="2"/>
  <c r="S203" i="2"/>
  <c r="S206" i="2"/>
  <c r="S207" i="2"/>
  <c r="S208" i="2"/>
  <c r="S210" i="2"/>
  <c r="S209" i="2"/>
  <c r="S212" i="2"/>
  <c r="S211" i="2"/>
  <c r="S213" i="2"/>
  <c r="S214" i="2"/>
  <c r="S215" i="2"/>
  <c r="S217" i="2"/>
  <c r="S216" i="2"/>
  <c r="S219" i="2"/>
  <c r="S218" i="2"/>
  <c r="S220" i="2"/>
  <c r="S221" i="2"/>
  <c r="S222" i="2"/>
  <c r="S224" i="2"/>
  <c r="S223" i="2"/>
  <c r="S225" i="2"/>
  <c r="S226" i="2"/>
  <c r="S227" i="2"/>
  <c r="S229" i="2"/>
  <c r="S228" i="2"/>
  <c r="S230" i="2"/>
  <c r="S231" i="2"/>
  <c r="S232" i="2"/>
  <c r="S234" i="2"/>
  <c r="S233" i="2"/>
  <c r="S235" i="2"/>
  <c r="S236" i="2"/>
  <c r="S241" i="2"/>
  <c r="S237" i="2"/>
  <c r="S240" i="2"/>
  <c r="S238" i="2"/>
  <c r="S239" i="2"/>
  <c r="S242" i="2"/>
  <c r="S246" i="2"/>
  <c r="S244" i="2"/>
  <c r="S243" i="2"/>
  <c r="S245" i="2"/>
  <c r="S249" i="2"/>
  <c r="S247" i="2"/>
  <c r="S248" i="2"/>
  <c r="S250" i="2"/>
  <c r="S255" i="2"/>
  <c r="S251" i="2"/>
  <c r="S252" i="2"/>
  <c r="S253" i="2"/>
  <c r="S254" i="2"/>
  <c r="S256" i="2"/>
  <c r="S257" i="2"/>
  <c r="S259" i="2"/>
  <c r="S260" i="2"/>
  <c r="S258" i="2"/>
  <c r="S264" i="2"/>
  <c r="S261" i="2"/>
  <c r="S262" i="2"/>
  <c r="S263" i="2"/>
  <c r="S265" i="2"/>
  <c r="S267" i="2"/>
  <c r="S266" i="2"/>
  <c r="S268" i="2"/>
  <c r="S270" i="2"/>
  <c r="S269" i="2"/>
  <c r="S271" i="2"/>
  <c r="S273" i="2"/>
  <c r="S272" i="2"/>
  <c r="S274" i="2"/>
  <c r="S275" i="2"/>
  <c r="S276" i="2"/>
  <c r="S277" i="2"/>
  <c r="S278" i="2"/>
  <c r="S280" i="2"/>
  <c r="S279" i="2"/>
  <c r="S282" i="2"/>
  <c r="S281" i="2"/>
  <c r="S283" i="2"/>
  <c r="S285" i="2"/>
  <c r="S284" i="2"/>
  <c r="S286" i="2"/>
  <c r="S287" i="2"/>
  <c r="S292" i="2"/>
  <c r="S288" i="2"/>
  <c r="S289" i="2"/>
  <c r="S291" i="2"/>
  <c r="S290" i="2"/>
  <c r="S293" i="2"/>
  <c r="S294" i="2"/>
  <c r="S295" i="2"/>
  <c r="S298" i="2"/>
  <c r="S296" i="2"/>
  <c r="S297" i="2"/>
  <c r="S299" i="2"/>
  <c r="S300" i="2"/>
  <c r="S302" i="2"/>
  <c r="S304" i="2"/>
  <c r="S301" i="2"/>
  <c r="S303" i="2"/>
  <c r="S305" i="2"/>
  <c r="S306" i="2"/>
  <c r="S307" i="2"/>
  <c r="S308" i="2"/>
  <c r="S309" i="2"/>
  <c r="S311" i="2"/>
  <c r="S310" i="2"/>
  <c r="S317" i="2"/>
  <c r="S313" i="2"/>
  <c r="S312" i="2"/>
  <c r="S314" i="2"/>
  <c r="S315" i="2"/>
  <c r="S316" i="2"/>
  <c r="S318" i="2"/>
  <c r="S319" i="2"/>
  <c r="S322" i="2"/>
  <c r="S320" i="2"/>
  <c r="S321" i="2"/>
  <c r="S325" i="2"/>
  <c r="S323" i="2"/>
  <c r="S324" i="2"/>
  <c r="S327" i="2"/>
  <c r="S326" i="2"/>
  <c r="S328" i="2"/>
  <c r="S329" i="2"/>
  <c r="S330" i="2"/>
  <c r="S331" i="2"/>
  <c r="S335" i="2"/>
  <c r="S333" i="2"/>
  <c r="S332" i="2"/>
  <c r="S334" i="2"/>
  <c r="S336" i="2"/>
  <c r="S337" i="2"/>
  <c r="S338" i="2"/>
  <c r="S339" i="2"/>
  <c r="S340" i="2"/>
  <c r="S341" i="2"/>
  <c r="S342" i="2"/>
  <c r="S344" i="2"/>
  <c r="S343" i="2"/>
  <c r="S346" i="2"/>
  <c r="S345" i="2"/>
  <c r="S347" i="2"/>
  <c r="S348" i="2"/>
  <c r="S349" i="2"/>
  <c r="S350" i="2"/>
  <c r="S351" i="2"/>
  <c r="S352" i="2"/>
  <c r="S353" i="2"/>
  <c r="S354" i="2"/>
  <c r="S355" i="2"/>
  <c r="S356" i="2"/>
  <c r="S357" i="2"/>
  <c r="S362" i="2"/>
  <c r="S364" i="2"/>
  <c r="S359" i="2"/>
  <c r="Q366" i="4"/>
  <c r="R366" i="4"/>
</calcChain>
</file>

<file path=xl/sharedStrings.xml><?xml version="1.0" encoding="utf-8"?>
<sst xmlns="http://schemas.openxmlformats.org/spreadsheetml/2006/main" count="97" uniqueCount="54">
  <si>
    <t>a</t>
  </si>
  <si>
    <t>b</t>
  </si>
  <si>
    <t>a*</t>
  </si>
  <si>
    <t>b*</t>
  </si>
  <si>
    <t>c*</t>
  </si>
  <si>
    <t>e</t>
  </si>
  <si>
    <t>v</t>
  </si>
  <si>
    <t>t</t>
  </si>
  <si>
    <t>A/P?</t>
  </si>
  <si>
    <t>Outside Mars orbit?</t>
  </si>
  <si>
    <t>Inside Earth orbit?</t>
  </si>
  <si>
    <t>Obelix:</t>
  </si>
  <si>
    <t>Starting angle earth:</t>
  </si>
  <si>
    <t>Arriving at Mars:</t>
  </si>
  <si>
    <t>Arriving at Earth:</t>
  </si>
  <si>
    <t>Departing at Mars:</t>
  </si>
  <si>
    <t>Asterix:</t>
  </si>
  <si>
    <t>Angle reduction Mars-Earth</t>
  </si>
  <si>
    <t>Shift of Asterix axis relative</t>
  </si>
  <si>
    <t>Degrees per day</t>
  </si>
  <si>
    <t>Earth</t>
  </si>
  <si>
    <t>Mars</t>
  </si>
  <si>
    <t>[d]</t>
  </si>
  <si>
    <r>
      <t>[10</t>
    </r>
    <r>
      <rPr>
        <vertAlign val="superscript"/>
        <sz val="10"/>
        <rFont val="Arial"/>
        <family val="2"/>
      </rPr>
      <t>10</t>
    </r>
    <r>
      <rPr>
        <sz val="10"/>
        <rFont val="Arial"/>
      </rPr>
      <t>m/d]</t>
    </r>
  </si>
  <si>
    <t>Asterix axis ratio:</t>
  </si>
  <si>
    <t>Axis ratio:</t>
  </si>
  <si>
    <r>
      <t>[10</t>
    </r>
    <r>
      <rPr>
        <vertAlign val="superscript"/>
        <sz val="10"/>
        <rFont val="Arial"/>
        <family val="2"/>
      </rPr>
      <t>10</t>
    </r>
    <r>
      <rPr>
        <sz val="10"/>
        <rFont val="Arial"/>
      </rPr>
      <t>m]</t>
    </r>
  </si>
  <si>
    <r>
      <t>v</t>
    </r>
    <r>
      <rPr>
        <vertAlign val="subscript"/>
        <sz val="10"/>
        <rFont val="Arial"/>
        <family val="2"/>
      </rPr>
      <t>tan</t>
    </r>
  </si>
  <si>
    <r>
      <t>v</t>
    </r>
    <r>
      <rPr>
        <vertAlign val="subscript"/>
        <sz val="10"/>
        <rFont val="Arial"/>
        <family val="2"/>
      </rPr>
      <t>rad</t>
    </r>
  </si>
  <si>
    <r>
      <t>D</t>
    </r>
    <r>
      <rPr>
        <sz val="10"/>
        <rFont val="Arial"/>
      </rPr>
      <t>t</t>
    </r>
  </si>
  <si>
    <r>
      <t>arc(</t>
    </r>
    <r>
      <rPr>
        <sz val="10"/>
        <rFont val="Symbol"/>
        <family val="1"/>
      </rPr>
      <t>j</t>
    </r>
    <r>
      <rPr>
        <sz val="10"/>
        <rFont val="Arial"/>
      </rPr>
      <t>)</t>
    </r>
  </si>
  <si>
    <t>j[°]</t>
  </si>
  <si>
    <t>d</t>
  </si>
  <si>
    <t>T:</t>
  </si>
  <si>
    <t>Verification:</t>
  </si>
  <si>
    <t>T [d]=</t>
  </si>
  <si>
    <t>Solution quadratic equation:</t>
  </si>
  <si>
    <r>
      <t>*10</t>
    </r>
    <r>
      <rPr>
        <vertAlign val="superscript"/>
        <sz val="10"/>
        <rFont val="Arial"/>
        <family val="2"/>
      </rPr>
      <t>10</t>
    </r>
    <r>
      <rPr>
        <sz val="10"/>
        <rFont val="Arial"/>
      </rPr>
      <t>m</t>
    </r>
  </si>
  <si>
    <t xml:space="preserve"> =&gt; Obelix' angular sweep [°]:</t>
  </si>
  <si>
    <t>Flight time [d]:</t>
  </si>
  <si>
    <t>Earth angular sweep during that time [°]:</t>
  </si>
  <si>
    <t>Angle Mars-Earth at arrival [°]:</t>
  </si>
  <si>
    <t xml:space="preserve"> =&gt; Asterix' angular sweep [°]:</t>
  </si>
  <si>
    <t>Angle Mars-Earth at departure [°]:</t>
  </si>
  <si>
    <t xml:space="preserve"> during stay time [°]:</t>
  </si>
  <si>
    <t xml:space="preserve"> =&gt; Stay time [d]:</t>
  </si>
  <si>
    <t>Total mission time [d]:</t>
  </si>
  <si>
    <t>to Obelix axis [°]:</t>
  </si>
  <si>
    <t>Semimajor axis:</t>
  </si>
  <si>
    <t>Mars angular sweep during that time [°]:</t>
  </si>
  <si>
    <t># 1</t>
  </si>
  <si>
    <t># 2</t>
  </si>
  <si>
    <r>
      <t>r(</t>
    </r>
    <r>
      <rPr>
        <sz val="10"/>
        <rFont val="Symbol"/>
        <family val="1"/>
      </rPr>
      <t>j</t>
    </r>
    <r>
      <rPr>
        <sz val="10"/>
        <rFont val="Arial"/>
      </rPr>
      <t>) [*10</t>
    </r>
    <r>
      <rPr>
        <vertAlign val="superscript"/>
        <sz val="10"/>
        <rFont val="Arial"/>
        <family val="2"/>
      </rPr>
      <t>10</t>
    </r>
    <r>
      <rPr>
        <sz val="10"/>
        <rFont val="Arial"/>
      </rPr>
      <t>m]</t>
    </r>
  </si>
  <si>
    <r>
      <t>D</t>
    </r>
    <r>
      <rPr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</si>
</sst>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2" fontId="3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0" borderId="2" xfId="0" applyBorder="1"/>
    <xf numFmtId="0" fontId="0" fillId="3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0" borderId="9" xfId="0" applyBorder="1"/>
    <xf numFmtId="0" fontId="4" fillId="0" borderId="0" xfId="0" applyFont="1"/>
    <xf numFmtId="0" fontId="2" fillId="3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7"/>
  <sheetViews>
    <sheetView tabSelected="1" workbookViewId="0">
      <pane ySplit="5" topLeftCell="A6" activePane="bottomLeft" state="frozen"/>
      <selection pane="bottomLeft"/>
    </sheetView>
  </sheetViews>
  <sheetFormatPr baseColWidth="10" defaultRowHeight="12" x14ac:dyDescent="0"/>
  <cols>
    <col min="2" max="3" width="11.5" style="5" customWidth="1"/>
    <col min="5" max="7" width="11.5" style="5" customWidth="1"/>
  </cols>
  <sheetData>
    <row r="1" spans="2:21">
      <c r="J1" s="8" t="s">
        <v>48</v>
      </c>
      <c r="K1" s="9">
        <v>14.9</v>
      </c>
      <c r="L1" s="10" t="s">
        <v>37</v>
      </c>
    </row>
    <row r="2" spans="2:21">
      <c r="J2" s="11" t="s">
        <v>25</v>
      </c>
      <c r="K2" s="7">
        <v>0.8478</v>
      </c>
      <c r="L2" s="12"/>
    </row>
    <row r="3" spans="2:21" ht="13" thickBot="1">
      <c r="J3" s="13" t="s">
        <v>33</v>
      </c>
      <c r="K3" s="14">
        <v>365.25</v>
      </c>
      <c r="L3" s="15" t="s">
        <v>32</v>
      </c>
    </row>
    <row r="4" spans="2:21">
      <c r="B4" s="5" t="s">
        <v>36</v>
      </c>
      <c r="E4" s="5" t="s">
        <v>2</v>
      </c>
      <c r="F4" s="5" t="s">
        <v>3</v>
      </c>
      <c r="G4" s="5" t="s">
        <v>4</v>
      </c>
      <c r="H4" s="4" t="s">
        <v>31</v>
      </c>
      <c r="I4" t="s">
        <v>30</v>
      </c>
      <c r="J4" t="s">
        <v>0</v>
      </c>
      <c r="K4" t="s">
        <v>1</v>
      </c>
      <c r="L4" t="s">
        <v>5</v>
      </c>
      <c r="M4" s="4" t="s">
        <v>53</v>
      </c>
      <c r="N4" s="4" t="s">
        <v>29</v>
      </c>
      <c r="O4" t="s">
        <v>7</v>
      </c>
      <c r="P4" t="s">
        <v>6</v>
      </c>
      <c r="Q4" t="s">
        <v>28</v>
      </c>
      <c r="R4" t="s">
        <v>27</v>
      </c>
      <c r="S4" t="s">
        <v>8</v>
      </c>
      <c r="T4" t="s">
        <v>9</v>
      </c>
      <c r="U4" t="s">
        <v>10</v>
      </c>
    </row>
    <row r="5" spans="2:21">
      <c r="B5" s="5" t="s">
        <v>50</v>
      </c>
      <c r="C5" s="5" t="s">
        <v>51</v>
      </c>
      <c r="D5" t="s">
        <v>52</v>
      </c>
      <c r="J5" t="s">
        <v>26</v>
      </c>
      <c r="K5" t="s">
        <v>26</v>
      </c>
      <c r="L5" t="s">
        <v>26</v>
      </c>
      <c r="N5" t="s">
        <v>22</v>
      </c>
      <c r="O5" t="s">
        <v>22</v>
      </c>
      <c r="P5" t="s">
        <v>23</v>
      </c>
      <c r="Q5" t="s">
        <v>23</v>
      </c>
      <c r="R5" t="s">
        <v>23</v>
      </c>
    </row>
    <row r="6" spans="2:21">
      <c r="B6" s="5">
        <f>(-F6+SQRT((F6*F6)-4*E6*G6))/2/E6</f>
        <v>22.801709806845601</v>
      </c>
      <c r="C6" s="5">
        <f>(-F6-SQRT(F6*F6-4*E6*G6))/2/E6</f>
        <v>-6.9982901931543964</v>
      </c>
      <c r="D6">
        <f>IF((B6&gt;0),B6,IF((C6&gt;5),C6,"?"))</f>
        <v>22.801709806845601</v>
      </c>
      <c r="E6" s="5">
        <f>SIN(I6)*SIN(I6)/K6/K6+COS(I6)*COS(I6)/J6/J6</f>
        <v>4.5043016080356744E-3</v>
      </c>
      <c r="F6" s="5">
        <f t="shared" ref="F6:F69" si="0">-2*L6*COS(I6)/J6/J6</f>
        <v>-7.1183368378411813E-2</v>
      </c>
      <c r="G6" s="5">
        <f t="shared" ref="G6:G69" si="1">-1+L6*L6/J6/J6</f>
        <v>-0.71876483999999996</v>
      </c>
      <c r="H6">
        <v>0</v>
      </c>
      <c r="I6">
        <f t="shared" ref="I6:I69" si="2">H6/360*2*PI()</f>
        <v>0</v>
      </c>
      <c r="J6">
        <f>K1</f>
        <v>14.9</v>
      </c>
      <c r="K6">
        <f>K2*K1</f>
        <v>12.63222</v>
      </c>
      <c r="L6">
        <f>SQRT(J6*J6-K6*K6)</f>
        <v>7.9017098068456049</v>
      </c>
      <c r="O6">
        <v>0</v>
      </c>
      <c r="S6" t="str">
        <f>IF((D6=MAX(D$6:D$366)),"Apogee",IF((D6=MIN(D$6:D$366)),"Perigee","-"))</f>
        <v>Apogee</v>
      </c>
      <c r="T6" t="str">
        <f t="shared" ref="T6:T69" si="3">IF((D6&gt;22.8),"Yes","No")</f>
        <v>Yes</v>
      </c>
      <c r="U6" t="str">
        <f t="shared" ref="U6:U69" si="4">IF((D6&lt;14.9),"Yes","No")</f>
        <v>No</v>
      </c>
    </row>
    <row r="7" spans="2:21">
      <c r="B7" s="5">
        <f>(-F7+SQRT((F7*F7)-4*E7*G7))/2/E7</f>
        <v>22.797789359903859</v>
      </c>
      <c r="C7" s="5">
        <f>(-F7-SQRT(F7*F7-4*E7*G7))/2/E7</f>
        <v>-6.9986595806982814</v>
      </c>
      <c r="D7">
        <f>IF((B7&gt;0),B7,IF((C7&gt;5),C7,"?"))</f>
        <v>22.797789359903859</v>
      </c>
      <c r="E7" s="5">
        <f>SIN(I7)*SIN(I7)/K7/K7+COS(I7)*COS(I7)/J7/J7</f>
        <v>4.5048384183981405E-3</v>
      </c>
      <c r="F7" s="5">
        <f t="shared" si="0"/>
        <v>-7.1172526806623407E-2</v>
      </c>
      <c r="G7" s="5">
        <f t="shared" si="1"/>
        <v>-0.71876483999999996</v>
      </c>
      <c r="H7">
        <f>H6+1</f>
        <v>1</v>
      </c>
      <c r="I7">
        <f t="shared" si="2"/>
        <v>1.7453292519943295E-2</v>
      </c>
      <c r="J7">
        <f>J6</f>
        <v>14.9</v>
      </c>
      <c r="K7">
        <f>K6</f>
        <v>12.63222</v>
      </c>
      <c r="L7">
        <f>L6</f>
        <v>7.9017098068456049</v>
      </c>
      <c r="M7">
        <f>0.5*D6*D7*SIN(1/360*2*PI())</f>
        <v>4.5361298036976292</v>
      </c>
      <c r="N7">
        <f>M7/J7/K7/PI()*$K$3</f>
        <v>2.8019467439536041</v>
      </c>
      <c r="O7">
        <f t="shared" ref="O7:O70" si="5">O6+N7</f>
        <v>2.8019467439536041</v>
      </c>
      <c r="P7">
        <f t="shared" ref="P7:P70" si="6">SQRT(D7*D7*SIN(1/360*2*PI())*SIN(1/360*2*PI())+(D7-D6)*(D7-D6))/N7</f>
        <v>0.14200683903047073</v>
      </c>
      <c r="Q7">
        <f t="shared" ref="Q7:Q70" si="7">(D7-D6)/N7</f>
        <v>-1.39918681545299E-3</v>
      </c>
      <c r="R7">
        <f t="shared" ref="R7:R70" si="8">D7*SIN(1/360*2*PI())/N7</f>
        <v>0.14199994580168504</v>
      </c>
      <c r="S7" t="str">
        <f t="shared" ref="S7:S70" si="9">IF((D7=MAX(D$6:D$366)),"Apogee",IF((D7=MIN(D$6:D$366)),"Perigee","-"))</f>
        <v>-</v>
      </c>
      <c r="T7" t="str">
        <f t="shared" si="3"/>
        <v>No</v>
      </c>
      <c r="U7" t="str">
        <f t="shared" si="4"/>
        <v>No</v>
      </c>
    </row>
    <row r="8" spans="2:21">
      <c r="B8" s="5">
        <f t="shared" ref="B8:B71" si="10">(-F8+SQRT((F8*F8)-4*E8*G8))/2/E8</f>
        <v>22.786037296495213</v>
      </c>
      <c r="C8" s="5">
        <f t="shared" ref="C8:C71" si="11">(-F8-SQRT(F8*F8-4*E8*G8))/2/E8</f>
        <v>-6.9997678647729522</v>
      </c>
      <c r="D8">
        <f t="shared" ref="D8:D71" si="12">IF((B8&gt;0),B8,IF((C8&gt;5),C8,"?"))</f>
        <v>22.786037296495213</v>
      </c>
      <c r="E8" s="5">
        <f t="shared" ref="E8:E71" si="13">SIN(I8)*SIN(I8)/K8/K8+COS(I8)*COS(I8)/J8/J8</f>
        <v>4.5064481954648012E-3</v>
      </c>
      <c r="F8" s="5">
        <f t="shared" si="0"/>
        <v>-7.1140005393705935E-2</v>
      </c>
      <c r="G8" s="5">
        <f t="shared" si="1"/>
        <v>-0.71876483999999996</v>
      </c>
      <c r="H8">
        <f t="shared" ref="H8:H71" si="14">H7+1</f>
        <v>2</v>
      </c>
      <c r="I8">
        <f t="shared" si="2"/>
        <v>3.4906585039886591E-2</v>
      </c>
      <c r="J8">
        <f t="shared" ref="J8:L23" si="15">J7</f>
        <v>14.9</v>
      </c>
      <c r="K8">
        <f t="shared" si="15"/>
        <v>12.63222</v>
      </c>
      <c r="L8">
        <f t="shared" si="15"/>
        <v>7.9017098068456049</v>
      </c>
      <c r="M8">
        <f t="shared" ref="M8:M71" si="16">0.5*D7*D8*SIN(1/360*2*PI())</f>
        <v>4.5330119435940937</v>
      </c>
      <c r="N8">
        <f t="shared" ref="N8:N71" si="17">M8/J8/K8/PI()*$K$3</f>
        <v>2.8000208559514395</v>
      </c>
      <c r="O8">
        <f t="shared" si="5"/>
        <v>5.6019675999050431</v>
      </c>
      <c r="P8">
        <f t="shared" si="6"/>
        <v>0.14208636874601061</v>
      </c>
      <c r="Q8">
        <f t="shared" si="7"/>
        <v>-4.1971342405067351E-3</v>
      </c>
      <c r="R8">
        <f t="shared" si="8"/>
        <v>0.14202436497867002</v>
      </c>
      <c r="S8" t="str">
        <f t="shared" si="9"/>
        <v>-</v>
      </c>
      <c r="T8" t="str">
        <f t="shared" si="3"/>
        <v>No</v>
      </c>
      <c r="U8" t="str">
        <f t="shared" si="4"/>
        <v>No</v>
      </c>
    </row>
    <row r="9" spans="2:21">
      <c r="B9" s="5">
        <f t="shared" si="10"/>
        <v>22.766481394581852</v>
      </c>
      <c r="C9" s="5">
        <f t="shared" si="11"/>
        <v>-7.0016154097558152</v>
      </c>
      <c r="D9">
        <f t="shared" si="12"/>
        <v>22.766481394581852</v>
      </c>
      <c r="E9" s="5">
        <f t="shared" si="13"/>
        <v>4.5091289779702675E-3</v>
      </c>
      <c r="F9" s="5">
        <f t="shared" si="0"/>
        <v>-7.1085814045996856E-2</v>
      </c>
      <c r="G9" s="5">
        <f t="shared" si="1"/>
        <v>-0.71876483999999996</v>
      </c>
      <c r="H9">
        <f t="shared" si="14"/>
        <v>3</v>
      </c>
      <c r="I9">
        <f t="shared" si="2"/>
        <v>5.2359877559829883E-2</v>
      </c>
      <c r="J9">
        <f t="shared" si="15"/>
        <v>14.9</v>
      </c>
      <c r="K9">
        <f t="shared" si="15"/>
        <v>12.63222</v>
      </c>
      <c r="L9">
        <f t="shared" si="15"/>
        <v>7.9017098068456049</v>
      </c>
      <c r="M9">
        <f t="shared" si="16"/>
        <v>4.5267868057750782</v>
      </c>
      <c r="N9">
        <f t="shared" si="17"/>
        <v>2.7961756166400695</v>
      </c>
      <c r="O9">
        <f t="shared" si="5"/>
        <v>8.3981432165451118</v>
      </c>
      <c r="P9">
        <f t="shared" si="6"/>
        <v>0.14226962251950792</v>
      </c>
      <c r="Q9">
        <f t="shared" si="7"/>
        <v>-6.9938031778058064E-3</v>
      </c>
      <c r="R9">
        <f t="shared" si="8"/>
        <v>0.14209761507130719</v>
      </c>
      <c r="S9" t="str">
        <f t="shared" si="9"/>
        <v>-</v>
      </c>
      <c r="T9" t="str">
        <f t="shared" si="3"/>
        <v>No</v>
      </c>
      <c r="U9" t="str">
        <f t="shared" si="4"/>
        <v>No</v>
      </c>
    </row>
    <row r="10" spans="2:21">
      <c r="B10" s="5">
        <f t="shared" si="10"/>
        <v>22.739167770401163</v>
      </c>
      <c r="C10" s="5">
        <f t="shared" si="11"/>
        <v>-7.0042028231037952</v>
      </c>
      <c r="D10">
        <f t="shared" si="12"/>
        <v>22.739167770401163</v>
      </c>
      <c r="E10" s="5">
        <f t="shared" si="13"/>
        <v>4.5128774997940015E-3</v>
      </c>
      <c r="F10" s="5">
        <f t="shared" si="0"/>
        <v>-7.1009969270705603E-2</v>
      </c>
      <c r="G10" s="5">
        <f t="shared" si="1"/>
        <v>-0.71876483999999996</v>
      </c>
      <c r="H10">
        <f t="shared" si="14"/>
        <v>4</v>
      </c>
      <c r="I10">
        <f t="shared" si="2"/>
        <v>6.9813170079773182E-2</v>
      </c>
      <c r="J10">
        <f t="shared" si="15"/>
        <v>14.9</v>
      </c>
      <c r="K10">
        <f t="shared" si="15"/>
        <v>12.63222</v>
      </c>
      <c r="L10">
        <f t="shared" si="15"/>
        <v>7.9017098068456049</v>
      </c>
      <c r="M10">
        <f t="shared" si="16"/>
        <v>4.517475474034736</v>
      </c>
      <c r="N10">
        <f t="shared" si="17"/>
        <v>2.7904240493832302</v>
      </c>
      <c r="O10">
        <f t="shared" si="5"/>
        <v>11.188567265928341</v>
      </c>
      <c r="P10">
        <f t="shared" si="6"/>
        <v>0.14255611961710163</v>
      </c>
      <c r="Q10">
        <f t="shared" si="7"/>
        <v>-9.7883417349151607E-3</v>
      </c>
      <c r="R10">
        <f t="shared" si="8"/>
        <v>0.14221967376690861</v>
      </c>
      <c r="S10" t="str">
        <f t="shared" si="9"/>
        <v>-</v>
      </c>
      <c r="T10" t="str">
        <f t="shared" si="3"/>
        <v>No</v>
      </c>
      <c r="U10" t="str">
        <f t="shared" si="4"/>
        <v>No</v>
      </c>
    </row>
    <row r="11" spans="2:21">
      <c r="B11" s="5">
        <f t="shared" si="10"/>
        <v>22.704160609979795</v>
      </c>
      <c r="C11" s="5">
        <f t="shared" si="11"/>
        <v>-7.0075309555950476</v>
      </c>
      <c r="D11">
        <f t="shared" si="12"/>
        <v>22.704160609979795</v>
      </c>
      <c r="E11" s="5">
        <f t="shared" si="13"/>
        <v>4.5176891939395754E-3</v>
      </c>
      <c r="F11" s="5">
        <f t="shared" si="0"/>
        <v>-7.0912494170885465E-2</v>
      </c>
      <c r="G11" s="5">
        <f t="shared" si="1"/>
        <v>-0.71876483999999996</v>
      </c>
      <c r="H11">
        <f t="shared" si="14"/>
        <v>5</v>
      </c>
      <c r="I11">
        <f t="shared" si="2"/>
        <v>8.7266462599716474E-2</v>
      </c>
      <c r="J11">
        <f t="shared" si="15"/>
        <v>14.9</v>
      </c>
      <c r="K11">
        <f t="shared" si="15"/>
        <v>12.63222</v>
      </c>
      <c r="L11">
        <f t="shared" si="15"/>
        <v>7.9017098068456049</v>
      </c>
      <c r="M11">
        <f t="shared" si="16"/>
        <v>4.5051093726999296</v>
      </c>
      <c r="N11">
        <f t="shared" si="17"/>
        <v>2.7827855648446671</v>
      </c>
      <c r="O11">
        <f t="shared" si="5"/>
        <v>13.971352830773009</v>
      </c>
      <c r="P11">
        <f t="shared" si="6"/>
        <v>0.14294512739925688</v>
      </c>
      <c r="Q11">
        <f t="shared" si="7"/>
        <v>-1.2579898668305381E-2</v>
      </c>
      <c r="R11">
        <f t="shared" si="8"/>
        <v>0.14239050388521332</v>
      </c>
      <c r="S11" t="str">
        <f t="shared" si="9"/>
        <v>-</v>
      </c>
      <c r="T11" t="str">
        <f t="shared" si="3"/>
        <v>No</v>
      </c>
      <c r="U11" t="str">
        <f t="shared" si="4"/>
        <v>No</v>
      </c>
    </row>
    <row r="12" spans="2:21">
      <c r="B12" s="5">
        <f t="shared" si="10"/>
        <v>22.661541797342739</v>
      </c>
      <c r="C12" s="5">
        <f t="shared" si="11"/>
        <v>-7.0116009016670846</v>
      </c>
      <c r="D12">
        <f t="shared" si="12"/>
        <v>22.661541797342739</v>
      </c>
      <c r="E12" s="5">
        <f t="shared" si="13"/>
        <v>4.5235581980988546E-3</v>
      </c>
      <c r="F12" s="5">
        <f t="shared" si="0"/>
        <v>-7.0793418438396136E-2</v>
      </c>
      <c r="G12" s="5">
        <f t="shared" si="1"/>
        <v>-0.71876483999999996</v>
      </c>
      <c r="H12">
        <f t="shared" si="14"/>
        <v>6</v>
      </c>
      <c r="I12">
        <f t="shared" si="2"/>
        <v>0.10471975511965977</v>
      </c>
      <c r="J12">
        <f t="shared" si="15"/>
        <v>14.9</v>
      </c>
      <c r="K12">
        <f t="shared" si="15"/>
        <v>12.63222</v>
      </c>
      <c r="L12">
        <f t="shared" si="15"/>
        <v>7.9017098068456049</v>
      </c>
      <c r="M12">
        <f t="shared" si="16"/>
        <v>4.4897300280237502</v>
      </c>
      <c r="N12">
        <f t="shared" si="17"/>
        <v>2.7732858136020027</v>
      </c>
      <c r="O12">
        <f t="shared" si="5"/>
        <v>16.744638644375012</v>
      </c>
      <c r="P12">
        <f t="shared" si="6"/>
        <v>0.14343566914906519</v>
      </c>
      <c r="Q12">
        <f t="shared" si="7"/>
        <v>-1.5367623642693087E-2</v>
      </c>
      <c r="R12">
        <f t="shared" si="8"/>
        <v>0.14261005338971247</v>
      </c>
      <c r="S12" t="str">
        <f t="shared" si="9"/>
        <v>-</v>
      </c>
      <c r="T12" t="str">
        <f t="shared" si="3"/>
        <v>No</v>
      </c>
      <c r="U12" t="str">
        <f t="shared" si="4"/>
        <v>No</v>
      </c>
    </row>
    <row r="13" spans="2:21">
      <c r="B13" s="5">
        <f t="shared" si="10"/>
        <v>22.611410443421551</v>
      </c>
      <c r="C13" s="5">
        <f t="shared" si="11"/>
        <v>-7.0164139998510429</v>
      </c>
      <c r="D13">
        <f t="shared" si="12"/>
        <v>22.611410443421551</v>
      </c>
      <c r="E13" s="5">
        <f t="shared" si="13"/>
        <v>4.5304773617943269E-3</v>
      </c>
      <c r="F13" s="5">
        <f t="shared" si="0"/>
        <v>-7.0652778344859224E-2</v>
      </c>
      <c r="G13" s="5">
        <f t="shared" si="1"/>
        <v>-0.71876483999999996</v>
      </c>
      <c r="H13">
        <f t="shared" si="14"/>
        <v>7</v>
      </c>
      <c r="I13">
        <f t="shared" si="2"/>
        <v>0.12217304763960307</v>
      </c>
      <c r="J13">
        <f t="shared" si="15"/>
        <v>14.9</v>
      </c>
      <c r="K13">
        <f t="shared" si="15"/>
        <v>12.63222</v>
      </c>
      <c r="L13">
        <f t="shared" si="15"/>
        <v>7.9017098068456049</v>
      </c>
      <c r="M13">
        <f t="shared" si="16"/>
        <v>4.4713887550273945</v>
      </c>
      <c r="N13">
        <f t="shared" si="17"/>
        <v>2.761956492710389</v>
      </c>
      <c r="O13">
        <f t="shared" si="5"/>
        <v>19.506595137085402</v>
      </c>
      <c r="P13">
        <f t="shared" si="6"/>
        <v>0.14402653435211982</v>
      </c>
      <c r="Q13">
        <f t="shared" si="7"/>
        <v>-1.8150667490056106E-2</v>
      </c>
      <c r="R13">
        <f t="shared" si="8"/>
        <v>0.14287825540349997</v>
      </c>
      <c r="S13" t="str">
        <f t="shared" si="9"/>
        <v>-</v>
      </c>
      <c r="T13" t="str">
        <f t="shared" si="3"/>
        <v>No</v>
      </c>
      <c r="U13" t="str">
        <f t="shared" si="4"/>
        <v>No</v>
      </c>
    </row>
    <row r="14" spans="2:21">
      <c r="B14" s="5">
        <f t="shared" si="10"/>
        <v>22.553882320689969</v>
      </c>
      <c r="C14" s="5">
        <f t="shared" si="11"/>
        <v>-7.0219718333016798</v>
      </c>
      <c r="D14">
        <f t="shared" si="12"/>
        <v>22.553882320689969</v>
      </c>
      <c r="E14" s="5">
        <f t="shared" si="13"/>
        <v>4.5384382550908422E-3</v>
      </c>
      <c r="F14" s="5">
        <f t="shared" si="0"/>
        <v>-7.0490616730609648E-2</v>
      </c>
      <c r="G14" s="5">
        <f t="shared" si="1"/>
        <v>-0.71876483999999996</v>
      </c>
      <c r="H14">
        <f t="shared" si="14"/>
        <v>8</v>
      </c>
      <c r="I14">
        <f t="shared" si="2"/>
        <v>0.13962634015954636</v>
      </c>
      <c r="J14">
        <f t="shared" si="15"/>
        <v>14.9</v>
      </c>
      <c r="K14">
        <f t="shared" si="15"/>
        <v>12.63222</v>
      </c>
      <c r="L14">
        <f t="shared" si="15"/>
        <v>7.9017098068456049</v>
      </c>
      <c r="M14">
        <f t="shared" si="16"/>
        <v>4.4501462739295823</v>
      </c>
      <c r="N14">
        <f t="shared" si="17"/>
        <v>2.7488351087727003</v>
      </c>
      <c r="O14">
        <f t="shared" si="5"/>
        <v>22.255430245858101</v>
      </c>
      <c r="P14">
        <f t="shared" si="6"/>
        <v>0.14471629117384768</v>
      </c>
      <c r="Q14">
        <f t="shared" si="7"/>
        <v>-2.0928182468270294E-2</v>
      </c>
      <c r="R14">
        <f t="shared" si="8"/>
        <v>0.14319502822964436</v>
      </c>
      <c r="S14" t="str">
        <f t="shared" si="9"/>
        <v>-</v>
      </c>
      <c r="T14" t="str">
        <f t="shared" si="3"/>
        <v>No</v>
      </c>
      <c r="U14" t="str">
        <f t="shared" si="4"/>
        <v>No</v>
      </c>
    </row>
    <row r="15" spans="2:21">
      <c r="B15" s="5">
        <f t="shared" si="10"/>
        <v>22.489089209493585</v>
      </c>
      <c r="C15" s="5">
        <f t="shared" si="11"/>
        <v>-7.0282762304227377</v>
      </c>
      <c r="D15">
        <f t="shared" si="12"/>
        <v>22.489089209493585</v>
      </c>
      <c r="E15" s="5">
        <f t="shared" si="13"/>
        <v>4.547431178866199E-3</v>
      </c>
      <c r="F15" s="5">
        <f t="shared" si="0"/>
        <v>-7.0306982991645978E-2</v>
      </c>
      <c r="G15" s="5">
        <f t="shared" si="1"/>
        <v>-0.71876483999999996</v>
      </c>
      <c r="H15">
        <f t="shared" si="14"/>
        <v>9</v>
      </c>
      <c r="I15">
        <f t="shared" si="2"/>
        <v>0.15707963267948966</v>
      </c>
      <c r="J15">
        <f t="shared" si="15"/>
        <v>14.9</v>
      </c>
      <c r="K15">
        <f t="shared" si="15"/>
        <v>12.63222</v>
      </c>
      <c r="L15">
        <f t="shared" si="15"/>
        <v>7.9017098068456049</v>
      </c>
      <c r="M15">
        <f t="shared" si="16"/>
        <v>4.4260722611761949</v>
      </c>
      <c r="N15">
        <f t="shared" si="17"/>
        <v>2.7339647006125838</v>
      </c>
      <c r="O15">
        <f t="shared" si="5"/>
        <v>24.989394946470686</v>
      </c>
      <c r="P15">
        <f t="shared" si="6"/>
        <v>0.14550330083517446</v>
      </c>
      <c r="Q15">
        <f t="shared" si="7"/>
        <v>-2.3699322519367464E-2</v>
      </c>
      <c r="R15">
        <f t="shared" si="8"/>
        <v>0.14356027537607427</v>
      </c>
      <c r="S15" t="str">
        <f t="shared" si="9"/>
        <v>-</v>
      </c>
      <c r="T15" t="str">
        <f t="shared" si="3"/>
        <v>No</v>
      </c>
      <c r="U15" t="str">
        <f t="shared" si="4"/>
        <v>No</v>
      </c>
    </row>
    <row r="16" spans="2:21">
      <c r="B16" s="5">
        <f t="shared" si="10"/>
        <v>22.417178162878866</v>
      </c>
      <c r="C16" s="5">
        <f t="shared" si="11"/>
        <v>-7.0353292655870039</v>
      </c>
      <c r="D16">
        <f t="shared" si="12"/>
        <v>22.417178162878866</v>
      </c>
      <c r="E16" s="5">
        <f t="shared" si="13"/>
        <v>4.5574451766280319E-3</v>
      </c>
      <c r="F16" s="5">
        <f t="shared" si="0"/>
        <v>-7.010193306458401E-2</v>
      </c>
      <c r="G16" s="5">
        <f t="shared" si="1"/>
        <v>-0.71876483999999996</v>
      </c>
      <c r="H16">
        <f t="shared" si="14"/>
        <v>10</v>
      </c>
      <c r="I16">
        <f t="shared" si="2"/>
        <v>0.17453292519943295</v>
      </c>
      <c r="J16">
        <f t="shared" si="15"/>
        <v>14.9</v>
      </c>
      <c r="K16">
        <f t="shared" si="15"/>
        <v>12.63222</v>
      </c>
      <c r="L16">
        <f t="shared" si="15"/>
        <v>7.9017098068456049</v>
      </c>
      <c r="M16">
        <f t="shared" si="16"/>
        <v>4.3992448408557427</v>
      </c>
      <c r="N16">
        <f t="shared" si="17"/>
        <v>2.7173935251241104</v>
      </c>
      <c r="O16">
        <f t="shared" si="5"/>
        <v>27.706788471594795</v>
      </c>
      <c r="P16">
        <f t="shared" si="6"/>
        <v>0.14638573355493523</v>
      </c>
      <c r="Q16">
        <f t="shared" si="7"/>
        <v>-2.6463243527245429E-2</v>
      </c>
      <c r="R16">
        <f t="shared" si="8"/>
        <v>0.14397388558497057</v>
      </c>
      <c r="S16" t="str">
        <f t="shared" si="9"/>
        <v>-</v>
      </c>
      <c r="T16" t="str">
        <f t="shared" si="3"/>
        <v>No</v>
      </c>
      <c r="U16" t="str">
        <f t="shared" si="4"/>
        <v>No</v>
      </c>
    </row>
    <row r="17" spans="2:21">
      <c r="B17" s="5">
        <f t="shared" si="10"/>
        <v>22.338310697452776</v>
      </c>
      <c r="C17" s="5">
        <f t="shared" si="11"/>
        <v>-7.0431332599505714</v>
      </c>
      <c r="D17">
        <f t="shared" si="12"/>
        <v>22.338310697452776</v>
      </c>
      <c r="E17" s="5">
        <f t="shared" si="13"/>
        <v>4.568468047862608E-3</v>
      </c>
      <c r="F17" s="5">
        <f t="shared" si="0"/>
        <v>-6.9875529409617901E-2</v>
      </c>
      <c r="G17" s="5">
        <f t="shared" si="1"/>
        <v>-0.71876483999999996</v>
      </c>
      <c r="H17">
        <f t="shared" si="14"/>
        <v>11</v>
      </c>
      <c r="I17">
        <f t="shared" si="2"/>
        <v>0.19198621771937624</v>
      </c>
      <c r="J17">
        <f t="shared" si="15"/>
        <v>14.9</v>
      </c>
      <c r="K17">
        <f t="shared" si="15"/>
        <v>12.63222</v>
      </c>
      <c r="L17">
        <f t="shared" si="15"/>
        <v>7.9017098068456049</v>
      </c>
      <c r="M17">
        <f t="shared" si="16"/>
        <v>4.3697500229452233</v>
      </c>
      <c r="N17">
        <f t="shared" si="17"/>
        <v>2.6991747102787951</v>
      </c>
      <c r="O17">
        <f t="shared" si="5"/>
        <v>30.405963181873588</v>
      </c>
      <c r="P17">
        <f t="shared" si="6"/>
        <v>0.14736158570822505</v>
      </c>
      <c r="Q17">
        <f t="shared" si="7"/>
        <v>-2.9219103574789837E-2</v>
      </c>
      <c r="R17">
        <f t="shared" si="8"/>
        <v>0.14443573286665687</v>
      </c>
      <c r="S17" t="str">
        <f t="shared" si="9"/>
        <v>-</v>
      </c>
      <c r="T17" t="str">
        <f t="shared" si="3"/>
        <v>No</v>
      </c>
      <c r="U17" t="str">
        <f t="shared" si="4"/>
        <v>No</v>
      </c>
    </row>
    <row r="18" spans="2:21">
      <c r="B18" s="5">
        <f t="shared" si="10"/>
        <v>22.252661918408638</v>
      </c>
      <c r="C18" s="5">
        <f t="shared" si="11"/>
        <v>-7.0516907823604367</v>
      </c>
      <c r="D18">
        <f t="shared" si="12"/>
        <v>22.252661918408638</v>
      </c>
      <c r="E18" s="5">
        <f t="shared" si="13"/>
        <v>4.5804863628992687E-3</v>
      </c>
      <c r="F18" s="5">
        <f t="shared" si="0"/>
        <v>-6.9627840991494175E-2</v>
      </c>
      <c r="G18" s="5">
        <f t="shared" si="1"/>
        <v>-0.71876483999999996</v>
      </c>
      <c r="H18">
        <f t="shared" si="14"/>
        <v>12</v>
      </c>
      <c r="I18">
        <f t="shared" si="2"/>
        <v>0.20943951023931953</v>
      </c>
      <c r="J18">
        <f t="shared" si="15"/>
        <v>14.9</v>
      </c>
      <c r="K18">
        <f t="shared" si="15"/>
        <v>12.63222</v>
      </c>
      <c r="L18">
        <f t="shared" si="15"/>
        <v>7.9017098068456049</v>
      </c>
      <c r="M18">
        <f t="shared" si="16"/>
        <v>4.3376810953654319</v>
      </c>
      <c r="N18">
        <f t="shared" si="17"/>
        <v>2.6793658796009261</v>
      </c>
      <c r="O18">
        <f t="shared" si="5"/>
        <v>33.085329061474511</v>
      </c>
      <c r="P18">
        <f t="shared" si="6"/>
        <v>0.14842869784371074</v>
      </c>
      <c r="Q18">
        <f t="shared" si="7"/>
        <v>-3.1966063200332795E-2</v>
      </c>
      <c r="R18">
        <f t="shared" si="8"/>
        <v>0.14494567653797719</v>
      </c>
      <c r="S18" t="str">
        <f t="shared" si="9"/>
        <v>-</v>
      </c>
      <c r="T18" t="str">
        <f t="shared" si="3"/>
        <v>No</v>
      </c>
      <c r="U18" t="str">
        <f t="shared" si="4"/>
        <v>No</v>
      </c>
    </row>
    <row r="19" spans="2:21">
      <c r="B19" s="5">
        <f t="shared" si="10"/>
        <v>22.16041958732983</v>
      </c>
      <c r="C19" s="5">
        <f t="shared" si="11"/>
        <v>-7.0610046503546968</v>
      </c>
      <c r="D19">
        <f t="shared" si="12"/>
        <v>22.16041958732983</v>
      </c>
      <c r="E19" s="5">
        <f t="shared" si="13"/>
        <v>4.5934854792724225E-3</v>
      </c>
      <c r="F19" s="5">
        <f t="shared" si="0"/>
        <v>-6.9358943258504391E-2</v>
      </c>
      <c r="G19" s="5">
        <f t="shared" si="1"/>
        <v>-0.71876483999999996</v>
      </c>
      <c r="H19">
        <f t="shared" si="14"/>
        <v>13</v>
      </c>
      <c r="I19">
        <f t="shared" si="2"/>
        <v>0.22689280275926282</v>
      </c>
      <c r="J19">
        <f t="shared" si="15"/>
        <v>14.9</v>
      </c>
      <c r="K19">
        <f t="shared" si="15"/>
        <v>12.63222</v>
      </c>
      <c r="L19">
        <f t="shared" si="15"/>
        <v>7.9017098068456049</v>
      </c>
      <c r="M19">
        <f t="shared" si="16"/>
        <v>4.3031379772279506</v>
      </c>
      <c r="N19">
        <f t="shared" si="17"/>
        <v>2.6580287526711754</v>
      </c>
      <c r="O19">
        <f t="shared" si="5"/>
        <v>35.743357814145689</v>
      </c>
      <c r="P19">
        <f t="shared" si="6"/>
        <v>0.14958477320897395</v>
      </c>
      <c r="Q19">
        <f t="shared" si="7"/>
        <v>-3.470328565336589E-2</v>
      </c>
      <c r="R19">
        <f t="shared" si="8"/>
        <v>0.14550356126514929</v>
      </c>
      <c r="S19" t="str">
        <f t="shared" si="9"/>
        <v>-</v>
      </c>
      <c r="T19" t="str">
        <f t="shared" si="3"/>
        <v>No</v>
      </c>
      <c r="U19" t="str">
        <f t="shared" si="4"/>
        <v>No</v>
      </c>
    </row>
    <row r="20" spans="2:21">
      <c r="B20" s="5">
        <f t="shared" si="10"/>
        <v>22.061783141726956</v>
      </c>
      <c r="C20" s="5">
        <f t="shared" si="11"/>
        <v>-7.0710779312543108</v>
      </c>
      <c r="D20">
        <f t="shared" si="12"/>
        <v>22.061783141726956</v>
      </c>
      <c r="E20" s="5">
        <f t="shared" si="13"/>
        <v>4.6074495595611288E-3</v>
      </c>
      <c r="F20" s="5">
        <f t="shared" si="0"/>
        <v>-6.9068918119502901E-2</v>
      </c>
      <c r="G20" s="5">
        <f t="shared" si="1"/>
        <v>-0.71876483999999996</v>
      </c>
      <c r="H20">
        <f t="shared" si="14"/>
        <v>14</v>
      </c>
      <c r="I20">
        <f t="shared" si="2"/>
        <v>0.24434609527920614</v>
      </c>
      <c r="J20">
        <f t="shared" si="15"/>
        <v>14.9</v>
      </c>
      <c r="K20">
        <f t="shared" si="15"/>
        <v>12.63222</v>
      </c>
      <c r="L20">
        <f t="shared" si="15"/>
        <v>7.9017098068456049</v>
      </c>
      <c r="M20">
        <f t="shared" si="16"/>
        <v>4.2662265409244009</v>
      </c>
      <c r="N20">
        <f t="shared" si="17"/>
        <v>2.6352287263842129</v>
      </c>
      <c r="O20">
        <f t="shared" si="5"/>
        <v>38.378586540529902</v>
      </c>
      <c r="P20">
        <f t="shared" si="6"/>
        <v>0.15082739644978826</v>
      </c>
      <c r="Q20">
        <f t="shared" si="7"/>
        <v>-3.7429937149407608E-2</v>
      </c>
      <c r="R20">
        <f t="shared" si="8"/>
        <v>0.14610921711108096</v>
      </c>
      <c r="S20" t="str">
        <f t="shared" si="9"/>
        <v>-</v>
      </c>
      <c r="T20" t="str">
        <f t="shared" si="3"/>
        <v>No</v>
      </c>
      <c r="U20" t="str">
        <f t="shared" si="4"/>
        <v>No</v>
      </c>
    </row>
    <row r="21" spans="2:21">
      <c r="B21" s="5">
        <f t="shared" si="10"/>
        <v>21.956962675474951</v>
      </c>
      <c r="C21" s="5">
        <f t="shared" si="11"/>
        <v>-7.0819139433454144</v>
      </c>
      <c r="D21">
        <f t="shared" si="12"/>
        <v>21.956962675474951</v>
      </c>
      <c r="E21" s="5">
        <f t="shared" si="13"/>
        <v>4.622361590684557E-3</v>
      </c>
      <c r="F21" s="5">
        <f t="shared" si="0"/>
        <v>-6.8757853918956585E-2</v>
      </c>
      <c r="G21" s="5">
        <f t="shared" si="1"/>
        <v>-0.71876483999999996</v>
      </c>
      <c r="H21">
        <f t="shared" si="14"/>
        <v>15</v>
      </c>
      <c r="I21">
        <f t="shared" si="2"/>
        <v>0.26179938779914941</v>
      </c>
      <c r="J21">
        <f t="shared" si="15"/>
        <v>14.9</v>
      </c>
      <c r="K21">
        <f t="shared" si="15"/>
        <v>12.63222</v>
      </c>
      <c r="L21">
        <f t="shared" si="15"/>
        <v>7.9017098068456049</v>
      </c>
      <c r="M21">
        <f t="shared" si="16"/>
        <v>4.2270579108418698</v>
      </c>
      <c r="N21">
        <f t="shared" si="17"/>
        <v>2.6110344417684135</v>
      </c>
      <c r="O21">
        <f t="shared" si="5"/>
        <v>40.989620982298312</v>
      </c>
      <c r="P21">
        <f t="shared" si="6"/>
        <v>0.15215405217504496</v>
      </c>
      <c r="Q21">
        <f t="shared" si="7"/>
        <v>-4.0145187124000926E-2</v>
      </c>
      <c r="R21">
        <f t="shared" si="8"/>
        <v>0.14676245958713441</v>
      </c>
      <c r="S21" t="str">
        <f t="shared" si="9"/>
        <v>-</v>
      </c>
      <c r="T21" t="str">
        <f t="shared" si="3"/>
        <v>No</v>
      </c>
      <c r="U21" t="str">
        <f t="shared" si="4"/>
        <v>No</v>
      </c>
    </row>
    <row r="22" spans="2:21">
      <c r="B22" s="5">
        <f t="shared" si="10"/>
        <v>21.846177889396809</v>
      </c>
      <c r="C22" s="5">
        <f t="shared" si="11"/>
        <v>-7.0935162571509522</v>
      </c>
      <c r="D22">
        <f t="shared" si="12"/>
        <v>21.846177889396809</v>
      </c>
      <c r="E22" s="5">
        <f t="shared" si="13"/>
        <v>4.6382034046298058E-3</v>
      </c>
      <c r="F22" s="5">
        <f t="shared" si="0"/>
        <v>-6.8425845410034242E-2</v>
      </c>
      <c r="G22" s="5">
        <f t="shared" si="1"/>
        <v>-0.71876483999999996</v>
      </c>
      <c r="H22">
        <f t="shared" si="14"/>
        <v>16</v>
      </c>
      <c r="I22">
        <f t="shared" si="2"/>
        <v>0.27925268031909273</v>
      </c>
      <c r="J22">
        <f t="shared" si="15"/>
        <v>14.9</v>
      </c>
      <c r="K22">
        <f t="shared" si="15"/>
        <v>12.63222</v>
      </c>
      <c r="L22">
        <f t="shared" si="15"/>
        <v>7.9017098068456049</v>
      </c>
      <c r="M22">
        <f t="shared" si="16"/>
        <v>4.1857477464899482</v>
      </c>
      <c r="N22">
        <f t="shared" si="17"/>
        <v>2.585517341176693</v>
      </c>
      <c r="O22">
        <f t="shared" si="5"/>
        <v>43.575138323475002</v>
      </c>
      <c r="P22">
        <f t="shared" si="6"/>
        <v>0.15356214311168709</v>
      </c>
      <c r="Q22">
        <f t="shared" si="7"/>
        <v>-4.2848208485703955E-2</v>
      </c>
      <c r="R22">
        <f t="shared" si="8"/>
        <v>0.14746308970932326</v>
      </c>
      <c r="S22" t="str">
        <f t="shared" si="9"/>
        <v>-</v>
      </c>
      <c r="T22" t="str">
        <f t="shared" si="3"/>
        <v>No</v>
      </c>
      <c r="U22" t="str">
        <f t="shared" si="4"/>
        <v>No</v>
      </c>
    </row>
    <row r="23" spans="2:21">
      <c r="B23" s="5">
        <f t="shared" si="10"/>
        <v>21.729657021193979</v>
      </c>
      <c r="C23" s="5">
        <f t="shared" si="11"/>
        <v>-7.1058886967903083</v>
      </c>
      <c r="D23">
        <f t="shared" si="12"/>
        <v>21.729657021193979</v>
      </c>
      <c r="E23" s="5">
        <f t="shared" si="13"/>
        <v>4.6549557005868287E-3</v>
      </c>
      <c r="F23" s="5">
        <f t="shared" si="0"/>
        <v>-6.8072993725743977E-2</v>
      </c>
      <c r="G23" s="5">
        <f t="shared" si="1"/>
        <v>-0.71876483999999996</v>
      </c>
      <c r="H23">
        <f t="shared" si="14"/>
        <v>17</v>
      </c>
      <c r="I23">
        <f t="shared" si="2"/>
        <v>0.29670597283903599</v>
      </c>
      <c r="J23">
        <f t="shared" si="15"/>
        <v>14.9</v>
      </c>
      <c r="K23">
        <f t="shared" si="15"/>
        <v>12.63222</v>
      </c>
      <c r="L23">
        <f t="shared" si="15"/>
        <v>7.9017098068456049</v>
      </c>
      <c r="M23">
        <f t="shared" si="16"/>
        <v>4.1424155177006838</v>
      </c>
      <c r="N23">
        <f t="shared" si="17"/>
        <v>2.5587512205808136</v>
      </c>
      <c r="O23">
        <f t="shared" si="5"/>
        <v>46.133889544055819</v>
      </c>
      <c r="P23">
        <f t="shared" si="6"/>
        <v>0.15504900761141835</v>
      </c>
      <c r="Q23">
        <f t="shared" si="7"/>
        <v>-4.5538177868022993E-2</v>
      </c>
      <c r="R23">
        <f t="shared" si="8"/>
        <v>0.14821089405892526</v>
      </c>
      <c r="S23" t="str">
        <f t="shared" si="9"/>
        <v>-</v>
      </c>
      <c r="T23" t="str">
        <f t="shared" si="3"/>
        <v>No</v>
      </c>
      <c r="U23" t="str">
        <f t="shared" si="4"/>
        <v>No</v>
      </c>
    </row>
    <row r="24" spans="2:21">
      <c r="B24" s="5">
        <f t="shared" si="10"/>
        <v>21.607635763757301</v>
      </c>
      <c r="C24" s="5">
        <f t="shared" si="11"/>
        <v>-7.1190353414254881</v>
      </c>
      <c r="D24">
        <f t="shared" si="12"/>
        <v>21.607635763757301</v>
      </c>
      <c r="E24" s="5">
        <f t="shared" si="13"/>
        <v>4.6725980684634918E-3</v>
      </c>
      <c r="F24" s="5">
        <f t="shared" si="0"/>
        <v>-6.7699406348126948E-2</v>
      </c>
      <c r="G24" s="5">
        <f t="shared" si="1"/>
        <v>-0.71876483999999996</v>
      </c>
      <c r="H24">
        <f t="shared" si="14"/>
        <v>18</v>
      </c>
      <c r="I24">
        <f t="shared" si="2"/>
        <v>0.31415926535897931</v>
      </c>
      <c r="J24">
        <f t="shared" ref="J24:L87" si="18">J23</f>
        <v>14.9</v>
      </c>
      <c r="K24">
        <f t="shared" si="18"/>
        <v>12.63222</v>
      </c>
      <c r="L24">
        <f t="shared" si="18"/>
        <v>7.9017098068456049</v>
      </c>
      <c r="M24">
        <f t="shared" si="16"/>
        <v>4.0971837793216794</v>
      </c>
      <c r="N24">
        <f t="shared" si="17"/>
        <v>2.5308117815526137</v>
      </c>
      <c r="O24">
        <f t="shared" si="5"/>
        <v>48.664701325608434</v>
      </c>
      <c r="P24">
        <f t="shared" si="6"/>
        <v>0.15661193631096659</v>
      </c>
      <c r="Q24">
        <f t="shared" si="7"/>
        <v>-4.821427588021588E-2</v>
      </c>
      <c r="R24">
        <f t="shared" si="8"/>
        <v>0.14900564484749124</v>
      </c>
      <c r="S24" t="str">
        <f t="shared" si="9"/>
        <v>-</v>
      </c>
      <c r="T24" t="str">
        <f t="shared" si="3"/>
        <v>No</v>
      </c>
      <c r="U24" t="str">
        <f t="shared" si="4"/>
        <v>No</v>
      </c>
    </row>
    <row r="25" spans="2:21">
      <c r="B25" s="5">
        <f t="shared" si="10"/>
        <v>21.480356180615154</v>
      </c>
      <c r="C25" s="5">
        <f t="shared" si="11"/>
        <v>-7.132960526792143</v>
      </c>
      <c r="D25">
        <f t="shared" si="12"/>
        <v>21.480356180615154</v>
      </c>
      <c r="E25" s="5">
        <f t="shared" si="13"/>
        <v>4.6911090137521406E-3</v>
      </c>
      <c r="F25" s="5">
        <f t="shared" si="0"/>
        <v>-6.7305197075517409E-2</v>
      </c>
      <c r="G25" s="5">
        <f t="shared" si="1"/>
        <v>-0.71876483999999996</v>
      </c>
      <c r="H25">
        <f t="shared" si="14"/>
        <v>19</v>
      </c>
      <c r="I25">
        <f t="shared" si="2"/>
        <v>0.33161255787892263</v>
      </c>
      <c r="J25">
        <f t="shared" si="18"/>
        <v>14.9</v>
      </c>
      <c r="K25">
        <f t="shared" si="18"/>
        <v>12.63222</v>
      </c>
      <c r="L25">
        <f t="shared" si="18"/>
        <v>7.9017098068456049</v>
      </c>
      <c r="M25">
        <f t="shared" si="16"/>
        <v>4.0501774524756282</v>
      </c>
      <c r="N25">
        <f t="shared" si="17"/>
        <v>2.5017761873012874</v>
      </c>
      <c r="O25">
        <f t="shared" si="5"/>
        <v>51.166477512909722</v>
      </c>
      <c r="P25">
        <f t="shared" si="6"/>
        <v>0.15824818778843483</v>
      </c>
      <c r="Q25">
        <f t="shared" si="7"/>
        <v>-5.0875687356927983E-2</v>
      </c>
      <c r="R25">
        <f t="shared" si="8"/>
        <v>0.14984709998623211</v>
      </c>
      <c r="S25" t="str">
        <f t="shared" si="9"/>
        <v>-</v>
      </c>
      <c r="T25" t="str">
        <f t="shared" si="3"/>
        <v>No</v>
      </c>
      <c r="U25" t="str">
        <f t="shared" si="4"/>
        <v>No</v>
      </c>
    </row>
    <row r="26" spans="2:21">
      <c r="B26" s="5">
        <f t="shared" si="10"/>
        <v>21.348065626898556</v>
      </c>
      <c r="C26" s="5">
        <f t="shared" si="11"/>
        <v>-7.1476688468137528</v>
      </c>
      <c r="D26">
        <f t="shared" si="12"/>
        <v>21.348065626898556</v>
      </c>
      <c r="E26" s="5">
        <f t="shared" si="13"/>
        <v>4.7104659837173303E-3</v>
      </c>
      <c r="F26" s="5">
        <f t="shared" si="0"/>
        <v>-6.689048598787857E-2</v>
      </c>
      <c r="G26" s="5">
        <f t="shared" si="1"/>
        <v>-0.71876483999999996</v>
      </c>
      <c r="H26">
        <f t="shared" si="14"/>
        <v>20</v>
      </c>
      <c r="I26">
        <f t="shared" si="2"/>
        <v>0.3490658503988659</v>
      </c>
      <c r="J26">
        <f t="shared" si="18"/>
        <v>14.9</v>
      </c>
      <c r="K26">
        <f t="shared" si="18"/>
        <v>12.63222</v>
      </c>
      <c r="L26">
        <f t="shared" si="18"/>
        <v>7.9017098068456049</v>
      </c>
      <c r="M26">
        <f t="shared" si="16"/>
        <v>4.0015231190198293</v>
      </c>
      <c r="N26">
        <f t="shared" si="17"/>
        <v>2.4717226268642416</v>
      </c>
      <c r="O26">
        <f t="shared" si="5"/>
        <v>53.638200139773964</v>
      </c>
      <c r="P26">
        <f t="shared" si="6"/>
        <v>0.15995500309802574</v>
      </c>
      <c r="Q26">
        <f t="shared" si="7"/>
        <v>-5.352160160641814E-2</v>
      </c>
      <c r="R26">
        <f t="shared" si="8"/>
        <v>0.1507350031597614</v>
      </c>
      <c r="S26" t="str">
        <f t="shared" si="9"/>
        <v>-</v>
      </c>
      <c r="T26" t="str">
        <f t="shared" si="3"/>
        <v>No</v>
      </c>
      <c r="U26" t="str">
        <f t="shared" si="4"/>
        <v>No</v>
      </c>
    </row>
    <row r="27" spans="2:21">
      <c r="B27" s="5">
        <f t="shared" si="10"/>
        <v>21.211015683736456</v>
      </c>
      <c r="C27" s="5">
        <f t="shared" si="11"/>
        <v>-7.1631651552968734</v>
      </c>
      <c r="D27">
        <f t="shared" si="12"/>
        <v>21.211015683736456</v>
      </c>
      <c r="E27" s="5">
        <f t="shared" si="13"/>
        <v>4.7306453948728708E-3</v>
      </c>
      <c r="F27" s="5">
        <f t="shared" si="0"/>
        <v>-6.645539941022513E-2</v>
      </c>
      <c r="G27" s="5">
        <f t="shared" si="1"/>
        <v>-0.71876483999999996</v>
      </c>
      <c r="H27">
        <f t="shared" si="14"/>
        <v>21</v>
      </c>
      <c r="I27">
        <f t="shared" si="2"/>
        <v>0.36651914291880922</v>
      </c>
      <c r="J27">
        <f t="shared" si="18"/>
        <v>14.9</v>
      </c>
      <c r="K27">
        <f t="shared" si="18"/>
        <v>12.63222</v>
      </c>
      <c r="L27">
        <f t="shared" si="18"/>
        <v>7.9017098068456049</v>
      </c>
      <c r="M27">
        <f t="shared" si="16"/>
        <v>3.9513483353204308</v>
      </c>
      <c r="N27">
        <f t="shared" si="17"/>
        <v>2.4407298912285671</v>
      </c>
      <c r="O27">
        <f t="shared" si="5"/>
        <v>56.078930031002528</v>
      </c>
      <c r="P27">
        <f t="shared" si="6"/>
        <v>0.16172961910314337</v>
      </c>
      <c r="Q27">
        <f t="shared" si="7"/>
        <v>-5.615121265758543E-2</v>
      </c>
      <c r="R27">
        <f t="shared" si="8"/>
        <v>0.15166908390417097</v>
      </c>
      <c r="S27" t="str">
        <f t="shared" si="9"/>
        <v>-</v>
      </c>
      <c r="T27" t="str">
        <f t="shared" si="3"/>
        <v>No</v>
      </c>
      <c r="U27" t="str">
        <f t="shared" si="4"/>
        <v>No</v>
      </c>
    </row>
    <row r="28" spans="2:21">
      <c r="B28" s="5">
        <f t="shared" si="10"/>
        <v>21.069461113453833</v>
      </c>
      <c r="C28" s="5">
        <f t="shared" si="11"/>
        <v>-7.1794545677053874</v>
      </c>
      <c r="D28">
        <f t="shared" si="12"/>
        <v>21.069461113453833</v>
      </c>
      <c r="E28" s="5">
        <f t="shared" si="13"/>
        <v>4.7516226617146714E-3</v>
      </c>
      <c r="F28" s="5">
        <f t="shared" si="0"/>
        <v>-6.6000069874143433E-2</v>
      </c>
      <c r="G28" s="5">
        <f t="shared" si="1"/>
        <v>-0.71876483999999996</v>
      </c>
      <c r="H28">
        <f t="shared" si="14"/>
        <v>22</v>
      </c>
      <c r="I28">
        <f t="shared" si="2"/>
        <v>0.38397243543875248</v>
      </c>
      <c r="J28">
        <f t="shared" si="18"/>
        <v>14.9</v>
      </c>
      <c r="K28">
        <f t="shared" si="18"/>
        <v>12.63222</v>
      </c>
      <c r="L28">
        <f t="shared" si="18"/>
        <v>7.9017098068456049</v>
      </c>
      <c r="M28">
        <f t="shared" si="16"/>
        <v>3.8997809708738145</v>
      </c>
      <c r="N28">
        <f t="shared" si="17"/>
        <v>2.4088769648004731</v>
      </c>
      <c r="O28">
        <f t="shared" si="5"/>
        <v>58.487806995802998</v>
      </c>
      <c r="P28">
        <f t="shared" si="6"/>
        <v>0.16356928056202896</v>
      </c>
      <c r="Q28">
        <f t="shared" si="7"/>
        <v>-5.8763719505428184E-2</v>
      </c>
      <c r="R28">
        <f t="shared" si="8"/>
        <v>0.15264905768941747</v>
      </c>
      <c r="S28" t="str">
        <f t="shared" si="9"/>
        <v>-</v>
      </c>
      <c r="T28" t="str">
        <f t="shared" si="3"/>
        <v>No</v>
      </c>
      <c r="U28" t="str">
        <f t="shared" si="4"/>
        <v>No</v>
      </c>
    </row>
    <row r="29" spans="2:21">
      <c r="B29" s="5">
        <f t="shared" si="10"/>
        <v>20.923658842341347</v>
      </c>
      <c r="C29" s="5">
        <f t="shared" si="11"/>
        <v>-7.1965424630113031</v>
      </c>
      <c r="D29">
        <f t="shared" si="12"/>
        <v>20.923658842341347</v>
      </c>
      <c r="E29" s="5">
        <f t="shared" si="13"/>
        <v>4.7733722266743838E-3</v>
      </c>
      <c r="F29" s="5">
        <f t="shared" si="0"/>
        <v>-6.5524636077421053E-2</v>
      </c>
      <c r="G29" s="5">
        <f t="shared" si="1"/>
        <v>-0.71876483999999996</v>
      </c>
      <c r="H29">
        <f t="shared" si="14"/>
        <v>23</v>
      </c>
      <c r="I29">
        <f t="shared" si="2"/>
        <v>0.40142572795869574</v>
      </c>
      <c r="J29">
        <f t="shared" si="18"/>
        <v>14.9</v>
      </c>
      <c r="K29">
        <f t="shared" si="18"/>
        <v>12.63222</v>
      </c>
      <c r="L29">
        <f t="shared" si="18"/>
        <v>7.9017098068456049</v>
      </c>
      <c r="M29">
        <f t="shared" si="16"/>
        <v>3.8469485766767604</v>
      </c>
      <c r="N29">
        <f t="shared" si="17"/>
        <v>2.3762426352504149</v>
      </c>
      <c r="O29">
        <f t="shared" si="5"/>
        <v>60.864049631053412</v>
      </c>
      <c r="P29">
        <f t="shared" si="6"/>
        <v>0.16547125095065601</v>
      </c>
      <c r="Q29">
        <f t="shared" si="7"/>
        <v>-6.1358326355053325E-2</v>
      </c>
      <c r="R29">
        <f t="shared" si="8"/>
        <v>0.15367462600599277</v>
      </c>
      <c r="S29" t="str">
        <f t="shared" si="9"/>
        <v>-</v>
      </c>
      <c r="T29" t="str">
        <f t="shared" si="3"/>
        <v>No</v>
      </c>
      <c r="U29" t="str">
        <f t="shared" si="4"/>
        <v>No</v>
      </c>
    </row>
    <row r="30" spans="2:21">
      <c r="B30" s="5">
        <f t="shared" si="10"/>
        <v>20.773866977113563</v>
      </c>
      <c r="C30" s="5">
        <f t="shared" si="11"/>
        <v>-7.2144344856195897</v>
      </c>
      <c r="D30">
        <f t="shared" si="12"/>
        <v>20.773866977113563</v>
      </c>
      <c r="E30" s="5">
        <f t="shared" si="13"/>
        <v>4.7958675912573674E-3</v>
      </c>
      <c r="F30" s="5">
        <f t="shared" si="0"/>
        <v>-6.5029242841798077E-2</v>
      </c>
      <c r="G30" s="5">
        <f t="shared" si="1"/>
        <v>-0.71876483999999996</v>
      </c>
      <c r="H30">
        <f t="shared" si="14"/>
        <v>24</v>
      </c>
      <c r="I30">
        <f t="shared" si="2"/>
        <v>0.41887902047863906</v>
      </c>
      <c r="J30">
        <f t="shared" si="18"/>
        <v>14.9</v>
      </c>
      <c r="K30">
        <f t="shared" si="18"/>
        <v>12.63222</v>
      </c>
      <c r="L30">
        <f t="shared" si="18"/>
        <v>7.9017098068456049</v>
      </c>
      <c r="M30">
        <f t="shared" si="16"/>
        <v>3.7929777875832471</v>
      </c>
      <c r="N30">
        <f t="shared" si="17"/>
        <v>2.3429051243516072</v>
      </c>
      <c r="O30">
        <f t="shared" si="5"/>
        <v>63.206954755405022</v>
      </c>
      <c r="P30">
        <f t="shared" si="6"/>
        <v>0.16743282203364865</v>
      </c>
      <c r="Q30">
        <f t="shared" si="7"/>
        <v>-6.393424286407573E-2</v>
      </c>
      <c r="R30">
        <f t="shared" si="8"/>
        <v>0.15474547645585263</v>
      </c>
      <c r="S30" t="str">
        <f t="shared" si="9"/>
        <v>-</v>
      </c>
      <c r="T30" t="str">
        <f t="shared" si="3"/>
        <v>No</v>
      </c>
      <c r="U30" t="str">
        <f t="shared" si="4"/>
        <v>No</v>
      </c>
    </row>
    <row r="31" spans="2:21">
      <c r="B31" s="5">
        <f t="shared" si="10"/>
        <v>20.620343860486066</v>
      </c>
      <c r="C31" s="5">
        <f t="shared" si="11"/>
        <v>-7.2331365473641283</v>
      </c>
      <c r="D31">
        <f t="shared" si="12"/>
        <v>20.620343860486066</v>
      </c>
      <c r="E31" s="5">
        <f t="shared" si="13"/>
        <v>4.8190813483270254E-3</v>
      </c>
      <c r="F31" s="5">
        <f t="shared" si="0"/>
        <v>-6.451404106885307E-2</v>
      </c>
      <c r="G31" s="5">
        <f t="shared" si="1"/>
        <v>-0.71876483999999996</v>
      </c>
      <c r="H31">
        <f t="shared" si="14"/>
        <v>25</v>
      </c>
      <c r="I31">
        <f t="shared" si="2"/>
        <v>0.43633231299858238</v>
      </c>
      <c r="J31">
        <f t="shared" si="18"/>
        <v>14.9</v>
      </c>
      <c r="K31">
        <f t="shared" si="18"/>
        <v>12.63222</v>
      </c>
      <c r="L31">
        <f t="shared" si="18"/>
        <v>7.9017098068456049</v>
      </c>
      <c r="M31">
        <f t="shared" si="16"/>
        <v>3.7379937622037955</v>
      </c>
      <c r="N31">
        <f t="shared" si="17"/>
        <v>2.3089417420083964</v>
      </c>
      <c r="O31">
        <f t="shared" si="5"/>
        <v>65.515896497413422</v>
      </c>
      <c r="P31">
        <f t="shared" si="6"/>
        <v>0.16945132221574069</v>
      </c>
      <c r="Q31">
        <f t="shared" si="7"/>
        <v>-6.649068438338214E-2</v>
      </c>
      <c r="R31">
        <f t="shared" si="8"/>
        <v>0.15586128284757644</v>
      </c>
      <c r="S31" t="str">
        <f t="shared" si="9"/>
        <v>-</v>
      </c>
      <c r="T31" t="str">
        <f t="shared" si="3"/>
        <v>No</v>
      </c>
      <c r="U31" t="str">
        <f t="shared" si="4"/>
        <v>No</v>
      </c>
    </row>
    <row r="32" spans="2:21">
      <c r="B32" s="5">
        <f t="shared" si="10"/>
        <v>20.463347170593551</v>
      </c>
      <c r="C32" s="5">
        <f t="shared" si="11"/>
        <v>-7.2526548295717861</v>
      </c>
      <c r="D32">
        <f t="shared" si="12"/>
        <v>20.463347170593551</v>
      </c>
      <c r="E32" s="5">
        <f t="shared" si="13"/>
        <v>4.8429852154961732E-3</v>
      </c>
      <c r="F32" s="5">
        <f t="shared" si="0"/>
        <v>-6.3979187694036932E-2</v>
      </c>
      <c r="G32" s="5">
        <f t="shared" si="1"/>
        <v>-0.71876483999999996</v>
      </c>
      <c r="H32">
        <f t="shared" si="14"/>
        <v>26</v>
      </c>
      <c r="I32">
        <f t="shared" si="2"/>
        <v>0.45378560551852565</v>
      </c>
      <c r="J32">
        <f t="shared" si="18"/>
        <v>14.9</v>
      </c>
      <c r="K32">
        <f t="shared" si="18"/>
        <v>12.63222</v>
      </c>
      <c r="L32">
        <f t="shared" si="18"/>
        <v>7.9017098068456049</v>
      </c>
      <c r="M32">
        <f t="shared" si="16"/>
        <v>3.6821196632172515</v>
      </c>
      <c r="N32">
        <f t="shared" si="17"/>
        <v>2.2744285652472129</v>
      </c>
      <c r="O32">
        <f t="shared" si="5"/>
        <v>67.790325062660628</v>
      </c>
      <c r="P32">
        <f t="shared" si="6"/>
        <v>0.17152412372362547</v>
      </c>
      <c r="Q32">
        <f t="shared" si="7"/>
        <v>-6.9026872196116473E-2</v>
      </c>
      <c r="R32">
        <f t="shared" si="8"/>
        <v>0.1570217052957284</v>
      </c>
      <c r="S32" t="str">
        <f t="shared" si="9"/>
        <v>-</v>
      </c>
      <c r="T32" t="str">
        <f t="shared" si="3"/>
        <v>No</v>
      </c>
      <c r="U32" t="str">
        <f t="shared" si="4"/>
        <v>No</v>
      </c>
    </row>
    <row r="33" spans="2:21">
      <c r="B33" s="5">
        <f t="shared" si="10"/>
        <v>20.303133068253455</v>
      </c>
      <c r="C33" s="5">
        <f t="shared" si="11"/>
        <v>-7.2729957851911831</v>
      </c>
      <c r="D33">
        <f t="shared" si="12"/>
        <v>20.303133068253455</v>
      </c>
      <c r="E33" s="5">
        <f t="shared" si="13"/>
        <v>4.867550069584772E-3</v>
      </c>
      <c r="F33" s="5">
        <f t="shared" si="0"/>
        <v>-6.3424845638868896E-2</v>
      </c>
      <c r="G33" s="5">
        <f t="shared" si="1"/>
        <v>-0.71876483999999996</v>
      </c>
      <c r="H33">
        <f t="shared" si="14"/>
        <v>27</v>
      </c>
      <c r="I33">
        <f t="shared" si="2"/>
        <v>0.47123889803846897</v>
      </c>
      <c r="J33">
        <f t="shared" si="18"/>
        <v>14.9</v>
      </c>
      <c r="K33">
        <f t="shared" si="18"/>
        <v>12.63222</v>
      </c>
      <c r="L33">
        <f t="shared" si="18"/>
        <v>7.9017098068456049</v>
      </c>
      <c r="M33">
        <f t="shared" si="16"/>
        <v>3.6254761802876274</v>
      </c>
      <c r="N33">
        <f>M33/J33/K33/PI()*$K$3</f>
        <v>2.2394401435244755</v>
      </c>
      <c r="O33">
        <f t="shared" si="5"/>
        <v>70.029765206185104</v>
      </c>
      <c r="P33">
        <f t="shared" si="6"/>
        <v>0.17364864868138941</v>
      </c>
      <c r="Q33">
        <f t="shared" si="7"/>
        <v>-7.1542033754895193E-2</v>
      </c>
      <c r="R33">
        <f t="shared" si="8"/>
        <v>0.15822639032438943</v>
      </c>
      <c r="S33" t="str">
        <f>IF((D33=MAX(D$6:D$366)),"Apogee",IF((D33=MIN(D$6:D$366)),"Perigee","-"))</f>
        <v>-</v>
      </c>
      <c r="T33" t="str">
        <f t="shared" si="3"/>
        <v>No</v>
      </c>
      <c r="U33" t="str">
        <f t="shared" si="4"/>
        <v>No</v>
      </c>
    </row>
    <row r="34" spans="2:21">
      <c r="B34" s="5">
        <f t="shared" si="10"/>
        <v>20.139955395364915</v>
      </c>
      <c r="C34" s="5">
        <f t="shared" si="11"/>
        <v>-7.2941661409825356</v>
      </c>
      <c r="D34">
        <f t="shared" si="12"/>
        <v>20.139955395364915</v>
      </c>
      <c r="E34" s="5">
        <f t="shared" si="13"/>
        <v>4.8927459821020416E-3</v>
      </c>
      <c r="F34" s="5">
        <f t="shared" si="0"/>
        <v>-6.2851183761308979E-2</v>
      </c>
      <c r="G34" s="5">
        <f t="shared" si="1"/>
        <v>-0.71876483999999996</v>
      </c>
      <c r="H34">
        <f t="shared" si="14"/>
        <v>28</v>
      </c>
      <c r="I34">
        <f t="shared" si="2"/>
        <v>0.48869219055841229</v>
      </c>
      <c r="J34">
        <f t="shared" si="18"/>
        <v>14.9</v>
      </c>
      <c r="K34">
        <f t="shared" si="18"/>
        <v>12.63222</v>
      </c>
      <c r="L34">
        <f t="shared" si="18"/>
        <v>7.9017098068456049</v>
      </c>
      <c r="M34">
        <f t="shared" si="16"/>
        <v>3.5681810971217027</v>
      </c>
      <c r="N34">
        <f t="shared" si="17"/>
        <v>2.2040492313000386</v>
      </c>
      <c r="O34">
        <f t="shared" si="5"/>
        <v>72.233814437485137</v>
      </c>
      <c r="P34">
        <f t="shared" si="6"/>
        <v>0.17582237415223362</v>
      </c>
      <c r="Q34">
        <f t="shared" si="7"/>
        <v>-7.4035402917153395E-2</v>
      </c>
      <c r="R34">
        <f t="shared" si="8"/>
        <v>0.15947497097482974</v>
      </c>
      <c r="S34" t="str">
        <f t="shared" si="9"/>
        <v>-</v>
      </c>
      <c r="T34" t="str">
        <f t="shared" si="3"/>
        <v>No</v>
      </c>
      <c r="U34" t="str">
        <f t="shared" si="4"/>
        <v>No</v>
      </c>
    </row>
    <row r="35" spans="2:21">
      <c r="B35" s="5">
        <f t="shared" si="10"/>
        <v>19.974064927031279</v>
      </c>
      <c r="C35" s="5">
        <f t="shared" si="11"/>
        <v>-7.3161728997645898</v>
      </c>
      <c r="D35">
        <f t="shared" si="12"/>
        <v>19.974064927031279</v>
      </c>
      <c r="E35" s="5">
        <f t="shared" si="13"/>
        <v>4.9185422557097118E-3</v>
      </c>
      <c r="F35" s="5">
        <f t="shared" si="0"/>
        <v>-6.2258376804322273E-2</v>
      </c>
      <c r="G35" s="5">
        <f t="shared" si="1"/>
        <v>-0.71876483999999996</v>
      </c>
      <c r="H35">
        <f t="shared" si="14"/>
        <v>29</v>
      </c>
      <c r="I35">
        <f t="shared" si="2"/>
        <v>0.50614548307835561</v>
      </c>
      <c r="J35">
        <f t="shared" si="18"/>
        <v>14.9</v>
      </c>
      <c r="K35">
        <f t="shared" si="18"/>
        <v>12.63222</v>
      </c>
      <c r="L35">
        <f t="shared" si="18"/>
        <v>7.9017098068456049</v>
      </c>
      <c r="M35">
        <f t="shared" si="16"/>
        <v>3.5103489035766624</v>
      </c>
      <c r="N35">
        <f t="shared" si="17"/>
        <v>2.1683265484378484</v>
      </c>
      <c r="O35">
        <f t="shared" si="5"/>
        <v>74.402140985922983</v>
      </c>
      <c r="P35">
        <f t="shared" si="6"/>
        <v>0.17804283622540459</v>
      </c>
      <c r="Q35">
        <f t="shared" si="7"/>
        <v>-7.6506220178482937E-2</v>
      </c>
      <c r="R35">
        <f t="shared" si="8"/>
        <v>0.1607670669172879</v>
      </c>
      <c r="S35" t="str">
        <f t="shared" si="9"/>
        <v>-</v>
      </c>
      <c r="T35" t="str">
        <f t="shared" si="3"/>
        <v>No</v>
      </c>
      <c r="U35" t="str">
        <f t="shared" si="4"/>
        <v>No</v>
      </c>
    </row>
    <row r="36" spans="2:21">
      <c r="B36" s="5">
        <f t="shared" si="10"/>
        <v>19.805708679315075</v>
      </c>
      <c r="C36" s="5">
        <f t="shared" si="11"/>
        <v>-7.3390233427143539</v>
      </c>
      <c r="D36">
        <f t="shared" si="12"/>
        <v>19.805708679315075</v>
      </c>
      <c r="E36" s="5">
        <f t="shared" si="13"/>
        <v>4.9449074616220046E-3</v>
      </c>
      <c r="F36" s="5">
        <f t="shared" si="0"/>
        <v>-6.164660534265054E-2</v>
      </c>
      <c r="G36" s="5">
        <f t="shared" si="1"/>
        <v>-0.71876483999999996</v>
      </c>
      <c r="H36">
        <f t="shared" si="14"/>
        <v>30</v>
      </c>
      <c r="I36">
        <f t="shared" si="2"/>
        <v>0.52359877559829882</v>
      </c>
      <c r="J36">
        <f t="shared" si="18"/>
        <v>14.9</v>
      </c>
      <c r="K36">
        <f t="shared" si="18"/>
        <v>12.63222</v>
      </c>
      <c r="L36">
        <f t="shared" si="18"/>
        <v>7.9017098068456049</v>
      </c>
      <c r="M36">
        <f t="shared" si="16"/>
        <v>3.4520904531393941</v>
      </c>
      <c r="N36">
        <f t="shared" si="17"/>
        <v>2.132340568632459</v>
      </c>
      <c r="O36">
        <f t="shared" si="5"/>
        <v>76.534481554555441</v>
      </c>
      <c r="P36">
        <f t="shared" si="6"/>
        <v>0.18030763323071478</v>
      </c>
      <c r="Q36">
        <f t="shared" si="7"/>
        <v>-7.8953732904015722E-2</v>
      </c>
      <c r="R36">
        <f t="shared" si="8"/>
        <v>0.16210228456682313</v>
      </c>
      <c r="S36" t="str">
        <f t="shared" si="9"/>
        <v>-</v>
      </c>
      <c r="T36" t="str">
        <f t="shared" si="3"/>
        <v>No</v>
      </c>
      <c r="U36" t="str">
        <f t="shared" si="4"/>
        <v>No</v>
      </c>
    </row>
    <row r="37" spans="2:21">
      <c r="B37" s="5">
        <f t="shared" si="10"/>
        <v>19.635129273886122</v>
      </c>
      <c r="C37" s="5">
        <f t="shared" si="11"/>
        <v>-7.3627250317148958</v>
      </c>
      <c r="D37">
        <f t="shared" si="12"/>
        <v>19.635129273886122</v>
      </c>
      <c r="E37" s="5">
        <f t="shared" si="13"/>
        <v>4.9718094778967636E-3</v>
      </c>
      <c r="F37" s="5">
        <f t="shared" si="0"/>
        <v>-6.1016055727807356E-2</v>
      </c>
      <c r="G37" s="5">
        <f t="shared" si="1"/>
        <v>-0.71876483999999996</v>
      </c>
      <c r="H37">
        <f t="shared" si="14"/>
        <v>31</v>
      </c>
      <c r="I37">
        <f t="shared" si="2"/>
        <v>0.54105206811824214</v>
      </c>
      <c r="J37">
        <f t="shared" si="18"/>
        <v>14.9</v>
      </c>
      <c r="K37">
        <f t="shared" si="18"/>
        <v>12.63222</v>
      </c>
      <c r="L37">
        <f t="shared" si="18"/>
        <v>7.9017098068456049</v>
      </c>
      <c r="M37">
        <f t="shared" si="16"/>
        <v>3.3935126655570813</v>
      </c>
      <c r="N37">
        <f t="shared" si="17"/>
        <v>2.0961573357253065</v>
      </c>
      <c r="O37">
        <f t="shared" si="5"/>
        <v>78.63063889028075</v>
      </c>
      <c r="P37">
        <f t="shared" si="6"/>
        <v>0.18261442816392542</v>
      </c>
      <c r="Q37">
        <f t="shared" si="7"/>
        <v>-8.1377195557665163E-2</v>
      </c>
      <c r="R37">
        <f t="shared" si="8"/>
        <v>0.16348021720320474</v>
      </c>
      <c r="S37" t="str">
        <f t="shared" si="9"/>
        <v>-</v>
      </c>
      <c r="T37" t="str">
        <f t="shared" si="3"/>
        <v>No</v>
      </c>
      <c r="U37" t="str">
        <f t="shared" si="4"/>
        <v>No</v>
      </c>
    </row>
    <row r="38" spans="2:21">
      <c r="B38" s="5">
        <f t="shared" si="10"/>
        <v>19.462564360212436</v>
      </c>
      <c r="C38" s="5">
        <f t="shared" si="11"/>
        <v>-7.3872858117462332</v>
      </c>
      <c r="D38">
        <f t="shared" si="12"/>
        <v>19.462564360212436</v>
      </c>
      <c r="E38" s="5">
        <f t="shared" si="13"/>
        <v>4.9992155285710944E-3</v>
      </c>
      <c r="F38" s="5">
        <f t="shared" si="0"/>
        <v>-6.0366920031313678E-2</v>
      </c>
      <c r="G38" s="5">
        <f t="shared" si="1"/>
        <v>-0.71876483999999996</v>
      </c>
      <c r="H38">
        <f t="shared" si="14"/>
        <v>32</v>
      </c>
      <c r="I38">
        <f t="shared" si="2"/>
        <v>0.55850536063818546</v>
      </c>
      <c r="J38">
        <f t="shared" si="18"/>
        <v>14.9</v>
      </c>
      <c r="K38">
        <f t="shared" si="18"/>
        <v>12.63222</v>
      </c>
      <c r="L38">
        <f t="shared" si="18"/>
        <v>7.9017098068456049</v>
      </c>
      <c r="M38">
        <f t="shared" si="16"/>
        <v>3.3347182739075203</v>
      </c>
      <c r="N38">
        <f t="shared" si="17"/>
        <v>2.0598403074711915</v>
      </c>
      <c r="O38">
        <f t="shared" si="5"/>
        <v>80.690479197751941</v>
      </c>
      <c r="P38">
        <f t="shared" si="6"/>
        <v>0.18496095040538435</v>
      </c>
      <c r="Q38">
        <f t="shared" si="7"/>
        <v>-8.3775869929227018E-2</v>
      </c>
      <c r="R38">
        <f t="shared" si="8"/>
        <v>0.16490044509480339</v>
      </c>
      <c r="S38" t="str">
        <f t="shared" si="9"/>
        <v>-</v>
      </c>
      <c r="T38" t="str">
        <f t="shared" si="3"/>
        <v>No</v>
      </c>
      <c r="U38" t="str">
        <f t="shared" si="4"/>
        <v>No</v>
      </c>
    </row>
    <row r="39" spans="2:21">
      <c r="B39" s="5">
        <f t="shared" si="10"/>
        <v>19.288246095375655</v>
      </c>
      <c r="C39" s="5">
        <f t="shared" si="11"/>
        <v>-7.4127138133137356</v>
      </c>
      <c r="D39">
        <f t="shared" si="12"/>
        <v>19.288246095375655</v>
      </c>
      <c r="E39" s="5">
        <f t="shared" si="13"/>
        <v>5.0270922235938313E-3</v>
      </c>
      <c r="F39" s="5">
        <f t="shared" si="0"/>
        <v>-5.9699395986190978E-2</v>
      </c>
      <c r="G39" s="5">
        <f t="shared" si="1"/>
        <v>-0.71876483999999996</v>
      </c>
      <c r="H39">
        <f t="shared" si="14"/>
        <v>33</v>
      </c>
      <c r="I39">
        <f t="shared" si="2"/>
        <v>0.57595865315812866</v>
      </c>
      <c r="J39">
        <f t="shared" si="18"/>
        <v>14.9</v>
      </c>
      <c r="K39">
        <f t="shared" si="18"/>
        <v>12.63222</v>
      </c>
      <c r="L39">
        <f t="shared" si="18"/>
        <v>7.9017098068456049</v>
      </c>
      <c r="M39">
        <f t="shared" si="16"/>
        <v>3.2758056149606589</v>
      </c>
      <c r="N39">
        <f t="shared" si="17"/>
        <v>2.0234502260455565</v>
      </c>
      <c r="O39">
        <f t="shared" si="5"/>
        <v>82.713929423797495</v>
      </c>
      <c r="P39">
        <f t="shared" si="6"/>
        <v>0.1873449968117889</v>
      </c>
      <c r="Q39">
        <f t="shared" si="7"/>
        <v>-8.6149025359251272E-2</v>
      </c>
      <c r="R39">
        <f t="shared" si="8"/>
        <v>0.16636253562644529</v>
      </c>
      <c r="S39" t="str">
        <f t="shared" si="9"/>
        <v>-</v>
      </c>
      <c r="T39" t="str">
        <f t="shared" si="3"/>
        <v>No</v>
      </c>
      <c r="U39" t="str">
        <f t="shared" si="4"/>
        <v>No</v>
      </c>
    </row>
    <row r="40" spans="2:21">
      <c r="B40" s="5">
        <f t="shared" si="10"/>
        <v>19.112400681071932</v>
      </c>
      <c r="C40" s="5">
        <f t="shared" si="11"/>
        <v>-7.4390174549081225</v>
      </c>
      <c r="D40">
        <f t="shared" si="12"/>
        <v>19.112400681071932</v>
      </c>
      <c r="E40" s="5">
        <f t="shared" si="13"/>
        <v>5.0554055995061641E-3</v>
      </c>
      <c r="F40" s="5">
        <f t="shared" si="0"/>
        <v>-5.9013686926729855E-2</v>
      </c>
      <c r="G40" s="5">
        <f t="shared" si="1"/>
        <v>-0.71876483999999996</v>
      </c>
      <c r="H40">
        <f t="shared" si="14"/>
        <v>34</v>
      </c>
      <c r="I40">
        <f t="shared" si="2"/>
        <v>0.59341194567807198</v>
      </c>
      <c r="J40">
        <f t="shared" si="18"/>
        <v>14.9</v>
      </c>
      <c r="K40">
        <f t="shared" si="18"/>
        <v>12.63222</v>
      </c>
      <c r="L40">
        <f t="shared" si="18"/>
        <v>7.9017098068456049</v>
      </c>
      <c r="M40">
        <f t="shared" si="16"/>
        <v>3.21686846130229</v>
      </c>
      <c r="N40">
        <f t="shared" si="17"/>
        <v>1.9870450143480545</v>
      </c>
      <c r="O40">
        <f t="shared" si="5"/>
        <v>84.70097443814555</v>
      </c>
      <c r="P40">
        <f t="shared" si="6"/>
        <v>0.18976443225731196</v>
      </c>
      <c r="Q40">
        <f t="shared" si="7"/>
        <v>-8.8495938961612911E-2</v>
      </c>
      <c r="R40">
        <f t="shared" si="8"/>
        <v>0.16786604343119074</v>
      </c>
      <c r="S40" t="str">
        <f t="shared" si="9"/>
        <v>-</v>
      </c>
      <c r="T40" t="str">
        <f t="shared" si="3"/>
        <v>No</v>
      </c>
      <c r="U40" t="str">
        <f t="shared" si="4"/>
        <v>No</v>
      </c>
    </row>
    <row r="41" spans="2:21">
      <c r="B41" s="5">
        <f t="shared" si="10"/>
        <v>18.935247956888603</v>
      </c>
      <c r="C41" s="5">
        <f t="shared" si="11"/>
        <v>-7.4662054454906892</v>
      </c>
      <c r="D41">
        <f t="shared" si="12"/>
        <v>18.935247956888603</v>
      </c>
      <c r="E41" s="5">
        <f t="shared" si="13"/>
        <v>5.084121160820884E-3</v>
      </c>
      <c r="F41" s="5">
        <f t="shared" si="0"/>
        <v>-5.8310001726552423E-2</v>
      </c>
      <c r="G41" s="5">
        <f t="shared" si="1"/>
        <v>-0.71876483999999996</v>
      </c>
      <c r="H41">
        <f t="shared" si="14"/>
        <v>35</v>
      </c>
      <c r="I41">
        <f t="shared" si="2"/>
        <v>0.6108652381980153</v>
      </c>
      <c r="J41">
        <f t="shared" si="18"/>
        <v>14.9</v>
      </c>
      <c r="K41">
        <f t="shared" si="18"/>
        <v>12.63222</v>
      </c>
      <c r="L41">
        <f t="shared" si="18"/>
        <v>7.9017098068456049</v>
      </c>
      <c r="M41">
        <f t="shared" si="16"/>
        <v>3.1579958933672683</v>
      </c>
      <c r="N41">
        <f t="shared" si="17"/>
        <v>1.9506796969580502</v>
      </c>
      <c r="O41">
        <f t="shared" si="5"/>
        <v>86.651654135103598</v>
      </c>
      <c r="P41">
        <f t="shared" si="6"/>
        <v>0.19221718969584886</v>
      </c>
      <c r="Q41">
        <f t="shared" si="7"/>
        <v>-9.0815895843683159E-2</v>
      </c>
      <c r="R41">
        <f t="shared" si="8"/>
        <v>0.16941051052599787</v>
      </c>
      <c r="S41" t="str">
        <f t="shared" si="9"/>
        <v>-</v>
      </c>
      <c r="T41" t="str">
        <f t="shared" si="3"/>
        <v>No</v>
      </c>
      <c r="U41" t="str">
        <f t="shared" si="4"/>
        <v>No</v>
      </c>
    </row>
    <row r="42" spans="2:21">
      <c r="B42" s="5">
        <f t="shared" si="10"/>
        <v>18.757001048527847</v>
      </c>
      <c r="C42" s="5">
        <f t="shared" si="11"/>
        <v>-7.494286786996728</v>
      </c>
      <c r="D42">
        <f t="shared" si="12"/>
        <v>18.757001048527847</v>
      </c>
      <c r="E42" s="5">
        <f t="shared" si="13"/>
        <v>5.1132039220498238E-3</v>
      </c>
      <c r="F42" s="5">
        <f t="shared" si="0"/>
        <v>-5.7588554734987404E-2</v>
      </c>
      <c r="G42" s="5">
        <f t="shared" si="1"/>
        <v>-0.71876483999999996</v>
      </c>
      <c r="H42">
        <f t="shared" si="14"/>
        <v>36</v>
      </c>
      <c r="I42">
        <f t="shared" si="2"/>
        <v>0.62831853071795862</v>
      </c>
      <c r="J42">
        <f t="shared" si="18"/>
        <v>14.9</v>
      </c>
      <c r="K42">
        <f t="shared" si="18"/>
        <v>12.63222</v>
      </c>
      <c r="L42">
        <f t="shared" si="18"/>
        <v>7.9017098068456049</v>
      </c>
      <c r="M42">
        <f t="shared" si="16"/>
        <v>3.09927220926253</v>
      </c>
      <c r="N42">
        <f t="shared" si="17"/>
        <v>1.9144063444327091</v>
      </c>
      <c r="O42">
        <f t="shared" si="5"/>
        <v>88.566060479536304</v>
      </c>
      <c r="P42">
        <f t="shared" si="6"/>
        <v>0.19470126981119282</v>
      </c>
      <c r="Q42">
        <f t="shared" si="7"/>
        <v>-9.3108189324129412E-2</v>
      </c>
      <c r="R42">
        <f t="shared" si="8"/>
        <v>0.17099546645122782</v>
      </c>
      <c r="S42" t="str">
        <f t="shared" si="9"/>
        <v>-</v>
      </c>
      <c r="T42" t="str">
        <f t="shared" si="3"/>
        <v>No</v>
      </c>
      <c r="U42" t="str">
        <f t="shared" si="4"/>
        <v>No</v>
      </c>
    </row>
    <row r="43" spans="2:21">
      <c r="B43" s="5">
        <f t="shared" si="10"/>
        <v>18.577866069282557</v>
      </c>
      <c r="C43" s="5">
        <f t="shared" si="11"/>
        <v>-7.5232707768497153</v>
      </c>
      <c r="D43">
        <f t="shared" si="12"/>
        <v>18.577866069282557</v>
      </c>
      <c r="E43" s="5">
        <f t="shared" si="13"/>
        <v>5.1426184503282788E-3</v>
      </c>
      <c r="F43" s="5">
        <f t="shared" si="0"/>
        <v>-5.684956571177726E-2</v>
      </c>
      <c r="G43" s="5">
        <f t="shared" si="1"/>
        <v>-0.71876483999999996</v>
      </c>
      <c r="H43">
        <f t="shared" si="14"/>
        <v>37</v>
      </c>
      <c r="I43">
        <f t="shared" si="2"/>
        <v>0.64577182323790194</v>
      </c>
      <c r="J43">
        <f t="shared" si="18"/>
        <v>14.9</v>
      </c>
      <c r="K43">
        <f t="shared" si="18"/>
        <v>12.63222</v>
      </c>
      <c r="L43">
        <f t="shared" si="18"/>
        <v>7.9017098068456049</v>
      </c>
      <c r="M43">
        <f t="shared" si="16"/>
        <v>3.0407768700479068</v>
      </c>
      <c r="N43">
        <f t="shared" si="17"/>
        <v>1.8782740395072033</v>
      </c>
      <c r="O43">
        <f t="shared" si="5"/>
        <v>90.444334519043508</v>
      </c>
      <c r="P43">
        <f t="shared" si="6"/>
        <v>0.19721474031651939</v>
      </c>
      <c r="Q43">
        <f t="shared" si="7"/>
        <v>-9.5372121148141725E-2</v>
      </c>
      <c r="R43">
        <f t="shared" si="8"/>
        <v>0.17262042841395212</v>
      </c>
      <c r="S43" t="str">
        <f t="shared" si="9"/>
        <v>-</v>
      </c>
      <c r="T43" t="str">
        <f t="shared" si="3"/>
        <v>No</v>
      </c>
      <c r="U43" t="str">
        <f t="shared" si="4"/>
        <v>No</v>
      </c>
    </row>
    <row r="44" spans="2:21">
      <c r="B44" s="5">
        <f t="shared" si="10"/>
        <v>18.398041872755236</v>
      </c>
      <c r="C44" s="5">
        <f t="shared" si="11"/>
        <v>-7.5531670104781483</v>
      </c>
      <c r="D44">
        <f t="shared" si="12"/>
        <v>18.398041872755236</v>
      </c>
      <c r="E44" s="5">
        <f t="shared" si="13"/>
        <v>5.1723289085845066E-3</v>
      </c>
      <c r="F44" s="5">
        <f t="shared" si="0"/>
        <v>-5.6093259760137203E-2</v>
      </c>
      <c r="G44" s="5">
        <f t="shared" si="1"/>
        <v>-0.71876483999999996</v>
      </c>
      <c r="H44">
        <f t="shared" si="14"/>
        <v>38</v>
      </c>
      <c r="I44">
        <f t="shared" si="2"/>
        <v>0.66322511575784526</v>
      </c>
      <c r="J44">
        <f t="shared" si="18"/>
        <v>14.9</v>
      </c>
      <c r="K44">
        <f t="shared" si="18"/>
        <v>12.63222</v>
      </c>
      <c r="L44">
        <f t="shared" si="18"/>
        <v>7.9017098068456049</v>
      </c>
      <c r="M44">
        <f t="shared" si="16"/>
        <v>2.9825844779828388</v>
      </c>
      <c r="N44">
        <f t="shared" si="17"/>
        <v>1.8423288636578095</v>
      </c>
      <c r="O44">
        <f t="shared" si="5"/>
        <v>92.28666338270132</v>
      </c>
      <c r="P44">
        <f t="shared" si="6"/>
        <v>0.19975573495924981</v>
      </c>
      <c r="Q44">
        <f t="shared" si="7"/>
        <v>-9.7607001700170296E-2</v>
      </c>
      <c r="R44">
        <f t="shared" si="8"/>
        <v>0.17428490143501529</v>
      </c>
      <c r="S44" t="str">
        <f t="shared" si="9"/>
        <v>-</v>
      </c>
      <c r="T44" t="str">
        <f t="shared" si="3"/>
        <v>No</v>
      </c>
      <c r="U44" t="str">
        <f t="shared" si="4"/>
        <v>No</v>
      </c>
    </row>
    <row r="45" spans="2:21">
      <c r="B45" s="5">
        <f t="shared" si="10"/>
        <v>18.217719854548292</v>
      </c>
      <c r="C45" s="5">
        <f t="shared" si="11"/>
        <v>-7.5839853838263185</v>
      </c>
      <c r="D45">
        <f t="shared" si="12"/>
        <v>18.217719854548292</v>
      </c>
      <c r="E45" s="5">
        <f t="shared" si="13"/>
        <v>5.2022990992016639E-3</v>
      </c>
      <c r="F45" s="5">
        <f t="shared" si="0"/>
        <v>-5.5319867258186599E-2</v>
      </c>
      <c r="G45" s="5">
        <f t="shared" si="1"/>
        <v>-0.71876483999999996</v>
      </c>
      <c r="H45">
        <f t="shared" si="14"/>
        <v>39</v>
      </c>
      <c r="I45">
        <f t="shared" si="2"/>
        <v>0.68067840827778858</v>
      </c>
      <c r="J45">
        <f t="shared" si="18"/>
        <v>14.9</v>
      </c>
      <c r="K45">
        <f t="shared" si="18"/>
        <v>12.63222</v>
      </c>
      <c r="L45">
        <f t="shared" si="18"/>
        <v>7.9017098068456049</v>
      </c>
      <c r="M45">
        <f t="shared" si="16"/>
        <v>2.9247647851362655</v>
      </c>
      <c r="N45">
        <f t="shared" si="17"/>
        <v>1.8066139024201939</v>
      </c>
      <c r="O45">
        <f t="shared" si="5"/>
        <v>94.093277285121516</v>
      </c>
      <c r="P45">
        <f t="shared" si="6"/>
        <v>0.20232245228180074</v>
      </c>
      <c r="Q45">
        <f t="shared" si="7"/>
        <v>-9.9812150213932846E-2</v>
      </c>
      <c r="R45">
        <f t="shared" si="8"/>
        <v>0.17598837849981133</v>
      </c>
      <c r="S45" t="str">
        <f t="shared" si="9"/>
        <v>-</v>
      </c>
      <c r="T45" t="str">
        <f t="shared" si="3"/>
        <v>No</v>
      </c>
      <c r="U45" t="str">
        <f t="shared" si="4"/>
        <v>No</v>
      </c>
    </row>
    <row r="46" spans="2:21">
      <c r="B46" s="5">
        <f t="shared" si="10"/>
        <v>18.037083800440143</v>
      </c>
      <c r="C46" s="5">
        <f t="shared" si="11"/>
        <v>-7.6157360958496012</v>
      </c>
      <c r="D46">
        <f t="shared" si="12"/>
        <v>18.037083800440143</v>
      </c>
      <c r="E46" s="5">
        <f t="shared" si="13"/>
        <v>5.2324925081190382E-3</v>
      </c>
      <c r="F46" s="5">
        <f t="shared" si="0"/>
        <v>-5.4529623788773553E-2</v>
      </c>
      <c r="G46" s="5">
        <f t="shared" si="1"/>
        <v>-0.71876483999999996</v>
      </c>
      <c r="H46">
        <f t="shared" si="14"/>
        <v>40</v>
      </c>
      <c r="I46">
        <f t="shared" si="2"/>
        <v>0.69813170079773179</v>
      </c>
      <c r="J46">
        <f t="shared" si="18"/>
        <v>14.9</v>
      </c>
      <c r="K46">
        <f t="shared" si="18"/>
        <v>12.63222</v>
      </c>
      <c r="L46">
        <f t="shared" si="18"/>
        <v>7.9017098068456049</v>
      </c>
      <c r="M46">
        <f t="shared" si="16"/>
        <v>2.8673827296914842</v>
      </c>
      <c r="N46">
        <f t="shared" si="17"/>
        <v>1.7711692678147626</v>
      </c>
      <c r="O46">
        <f t="shared" si="5"/>
        <v>95.864446552936272</v>
      </c>
      <c r="P46">
        <f t="shared" si="6"/>
        <v>0.20491315418364536</v>
      </c>
      <c r="Q46">
        <f t="shared" si="7"/>
        <v>-0.10198689497984258</v>
      </c>
      <c r="R46">
        <f t="shared" si="8"/>
        <v>0.17773034071272401</v>
      </c>
      <c r="S46" t="str">
        <f t="shared" si="9"/>
        <v>-</v>
      </c>
      <c r="T46" t="str">
        <f t="shared" si="3"/>
        <v>No</v>
      </c>
      <c r="U46" t="str">
        <f t="shared" si="4"/>
        <v>No</v>
      </c>
    </row>
    <row r="47" spans="2:21">
      <c r="B47" s="5">
        <f t="shared" si="10"/>
        <v>17.856309778395495</v>
      </c>
      <c r="C47" s="5">
        <f t="shared" si="11"/>
        <v>-7.6484296509841361</v>
      </c>
      <c r="D47">
        <f t="shared" si="12"/>
        <v>17.856309778395495</v>
      </c>
      <c r="E47" s="5">
        <f t="shared" si="13"/>
        <v>5.2628723493188031E-3</v>
      </c>
      <c r="F47" s="5">
        <f t="shared" si="0"/>
        <v>-5.3722770067714136E-2</v>
      </c>
      <c r="G47" s="5">
        <f t="shared" si="1"/>
        <v>-0.71876483999999996</v>
      </c>
      <c r="H47">
        <f t="shared" si="14"/>
        <v>41</v>
      </c>
      <c r="I47">
        <f t="shared" si="2"/>
        <v>0.71558499331767511</v>
      </c>
      <c r="J47">
        <f t="shared" si="18"/>
        <v>14.9</v>
      </c>
      <c r="K47">
        <f t="shared" si="18"/>
        <v>12.63222</v>
      </c>
      <c r="L47">
        <f t="shared" si="18"/>
        <v>7.9017098068456049</v>
      </c>
      <c r="M47">
        <f t="shared" si="16"/>
        <v>2.8104984972534557</v>
      </c>
      <c r="N47">
        <f t="shared" si="17"/>
        <v>1.7360321362159028</v>
      </c>
      <c r="O47">
        <f t="shared" si="5"/>
        <v>97.600478689152169</v>
      </c>
      <c r="P47">
        <f t="shared" si="6"/>
        <v>0.20752616432486459</v>
      </c>
      <c r="Q47">
        <f t="shared" si="7"/>
        <v>-0.10413057354957064</v>
      </c>
      <c r="R47">
        <f t="shared" si="8"/>
        <v>0.17951025745518875</v>
      </c>
      <c r="S47" t="str">
        <f t="shared" si="9"/>
        <v>-</v>
      </c>
      <c r="T47" t="str">
        <f t="shared" si="3"/>
        <v>No</v>
      </c>
      <c r="U47" t="str">
        <f t="shared" si="4"/>
        <v>No</v>
      </c>
    </row>
    <row r="48" spans="2:21">
      <c r="B48" s="5">
        <f t="shared" si="10"/>
        <v>17.675566071635362</v>
      </c>
      <c r="C48" s="5">
        <f t="shared" si="11"/>
        <v>-7.6820768615800423</v>
      </c>
      <c r="D48">
        <f t="shared" si="12"/>
        <v>17.675566071635362</v>
      </c>
      <c r="E48" s="5">
        <f t="shared" si="13"/>
        <v>5.2934016096441126E-3</v>
      </c>
      <c r="F48" s="5">
        <f t="shared" si="0"/>
        <v>-5.2899551870467916E-2</v>
      </c>
      <c r="G48" s="5">
        <f t="shared" si="1"/>
        <v>-0.71876483999999996</v>
      </c>
      <c r="H48">
        <f t="shared" si="14"/>
        <v>42</v>
      </c>
      <c r="I48">
        <f t="shared" si="2"/>
        <v>0.73303828583761843</v>
      </c>
      <c r="J48">
        <f t="shared" si="18"/>
        <v>14.9</v>
      </c>
      <c r="K48">
        <f t="shared" si="18"/>
        <v>12.63222</v>
      </c>
      <c r="L48">
        <f t="shared" si="18"/>
        <v>7.9017098068456049</v>
      </c>
      <c r="M48">
        <f t="shared" si="16"/>
        <v>2.7541676044784538</v>
      </c>
      <c r="N48">
        <f t="shared" si="17"/>
        <v>1.7012368000096378</v>
      </c>
      <c r="O48">
        <f t="shared" si="5"/>
        <v>99.301715489161808</v>
      </c>
      <c r="P48">
        <f t="shared" si="6"/>
        <v>0.21015986640681533</v>
      </c>
      <c r="Q48">
        <f t="shared" si="7"/>
        <v>-0.10624253293786544</v>
      </c>
      <c r="R48">
        <f t="shared" si="8"/>
        <v>0.18132758654732334</v>
      </c>
      <c r="S48" t="str">
        <f t="shared" si="9"/>
        <v>-</v>
      </c>
      <c r="T48" t="str">
        <f t="shared" si="3"/>
        <v>No</v>
      </c>
      <c r="U48" t="str">
        <f t="shared" si="4"/>
        <v>No</v>
      </c>
    </row>
    <row r="49" spans="2:21">
      <c r="B49" s="5">
        <f t="shared" si="10"/>
        <v>17.49501314991112</v>
      </c>
      <c r="C49" s="5">
        <f t="shared" si="11"/>
        <v>-7.716688850286344</v>
      </c>
      <c r="D49">
        <f t="shared" si="12"/>
        <v>17.49501314991112</v>
      </c>
      <c r="E49" s="5">
        <f t="shared" si="13"/>
        <v>5.3240430938939296E-3</v>
      </c>
      <c r="F49" s="5">
        <f t="shared" si="0"/>
        <v>-5.2060219957272488E-2</v>
      </c>
      <c r="G49" s="5">
        <f t="shared" si="1"/>
        <v>-0.71876483999999996</v>
      </c>
      <c r="H49">
        <f t="shared" si="14"/>
        <v>43</v>
      </c>
      <c r="I49">
        <f t="shared" si="2"/>
        <v>0.75049157835756175</v>
      </c>
      <c r="J49">
        <f t="shared" si="18"/>
        <v>14.9</v>
      </c>
      <c r="K49">
        <f t="shared" si="18"/>
        <v>12.63222</v>
      </c>
      <c r="L49">
        <f t="shared" si="18"/>
        <v>7.9017098068456049</v>
      </c>
      <c r="M49">
        <f t="shared" si="16"/>
        <v>2.6984410023905521</v>
      </c>
      <c r="N49">
        <f t="shared" si="17"/>
        <v>1.6668147314117523</v>
      </c>
      <c r="O49">
        <f t="shared" si="5"/>
        <v>100.96853022057356</v>
      </c>
      <c r="P49">
        <f t="shared" si="6"/>
        <v>0.21281270236095881</v>
      </c>
      <c r="Q49">
        <f t="shared" si="7"/>
        <v>-0.10832212982142191</v>
      </c>
      <c r="R49">
        <f t="shared" si="8"/>
        <v>0.18318177441308142</v>
      </c>
      <c r="S49" t="str">
        <f t="shared" si="9"/>
        <v>-</v>
      </c>
      <c r="T49" t="str">
        <f t="shared" si="3"/>
        <v>No</v>
      </c>
      <c r="U49" t="str">
        <f t="shared" si="4"/>
        <v>No</v>
      </c>
    </row>
    <row r="50" spans="2:21">
      <c r="B50" s="5">
        <f t="shared" si="10"/>
        <v>17.314803676082409</v>
      </c>
      <c r="C50" s="5">
        <f t="shared" si="11"/>
        <v>-7.7522770523750841</v>
      </c>
      <c r="D50">
        <f t="shared" si="12"/>
        <v>17.314803676082409</v>
      </c>
      <c r="E50" s="5">
        <f t="shared" si="13"/>
        <v>5.3547594701396587E-3</v>
      </c>
      <c r="F50" s="5">
        <f t="shared" si="0"/>
        <v>-5.1205029996759417E-2</v>
      </c>
      <c r="G50" s="5">
        <f t="shared" si="1"/>
        <v>-0.71876483999999996</v>
      </c>
      <c r="H50">
        <f t="shared" si="14"/>
        <v>44</v>
      </c>
      <c r="I50">
        <f t="shared" si="2"/>
        <v>0.76794487087750496</v>
      </c>
      <c r="J50">
        <f t="shared" si="18"/>
        <v>14.9</v>
      </c>
      <c r="K50">
        <f t="shared" si="18"/>
        <v>12.63222</v>
      </c>
      <c r="L50">
        <f t="shared" si="18"/>
        <v>7.9017098068456049</v>
      </c>
      <c r="M50">
        <f t="shared" si="16"/>
        <v>2.6433651968217031</v>
      </c>
      <c r="N50">
        <f t="shared" si="17"/>
        <v>1.6327946568630776</v>
      </c>
      <c r="O50">
        <f t="shared" si="5"/>
        <v>102.60132487743664</v>
      </c>
      <c r="P50">
        <f t="shared" si="6"/>
        <v>0.21548317047297166</v>
      </c>
      <c r="Q50">
        <f t="shared" si="7"/>
        <v>-0.11036873073490401</v>
      </c>
      <c r="R50">
        <f t="shared" si="8"/>
        <v>0.1850722562488771</v>
      </c>
      <c r="S50" t="str">
        <f t="shared" si="9"/>
        <v>-</v>
      </c>
      <c r="T50" t="str">
        <f t="shared" si="3"/>
        <v>No</v>
      </c>
      <c r="U50" t="str">
        <f t="shared" si="4"/>
        <v>No</v>
      </c>
    </row>
    <row r="51" spans="2:21">
      <c r="B51" s="5">
        <f t="shared" si="10"/>
        <v>17.135082545088689</v>
      </c>
      <c r="C51" s="5">
        <f t="shared" si="11"/>
        <v>-7.7888532179910355</v>
      </c>
      <c r="D51">
        <f t="shared" si="12"/>
        <v>17.135082545088689</v>
      </c>
      <c r="E51" s="5">
        <f t="shared" si="13"/>
        <v>5.3855133152083358E-3</v>
      </c>
      <c r="F51" s="5">
        <f t="shared" si="0"/>
        <v>-5.0334242488075061E-2</v>
      </c>
      <c r="G51" s="5">
        <f t="shared" si="1"/>
        <v>-0.71876483999999996</v>
      </c>
      <c r="H51">
        <f t="shared" si="14"/>
        <v>45</v>
      </c>
      <c r="I51">
        <f t="shared" si="2"/>
        <v>0.78539816339744828</v>
      </c>
      <c r="J51">
        <f t="shared" si="18"/>
        <v>14.9</v>
      </c>
      <c r="K51">
        <f t="shared" si="18"/>
        <v>12.63222</v>
      </c>
      <c r="L51">
        <f t="shared" si="18"/>
        <v>7.9017098068456049</v>
      </c>
      <c r="M51">
        <f t="shared" si="16"/>
        <v>2.5889823835076458</v>
      </c>
      <c r="N51">
        <f t="shared" si="17"/>
        <v>1.5992026404776232</v>
      </c>
      <c r="O51">
        <f t="shared" si="5"/>
        <v>104.20052751791427</v>
      </c>
      <c r="P51">
        <f t="shared" si="6"/>
        <v>0.21816982346534547</v>
      </c>
      <c r="Q51">
        <f t="shared" si="7"/>
        <v>-0.11238171226383391</v>
      </c>
      <c r="R51">
        <f t="shared" si="8"/>
        <v>0.18699845619562971</v>
      </c>
      <c r="S51" t="str">
        <f t="shared" si="9"/>
        <v>-</v>
      </c>
      <c r="T51" t="str">
        <f t="shared" si="3"/>
        <v>No</v>
      </c>
      <c r="U51" t="str">
        <f t="shared" si="4"/>
        <v>No</v>
      </c>
    </row>
    <row r="52" spans="2:21">
      <c r="B52" s="5">
        <f t="shared" si="10"/>
        <v>16.955986952423441</v>
      </c>
      <c r="C52" s="5">
        <f t="shared" si="11"/>
        <v>-7.8264294143124351</v>
      </c>
      <c r="D52">
        <f t="shared" si="12"/>
        <v>16.955986952423441</v>
      </c>
      <c r="E52" s="5">
        <f t="shared" si="13"/>
        <v>5.4162671602770128E-3</v>
      </c>
      <c r="F52" s="5">
        <f t="shared" si="0"/>
        <v>-4.9448122681530086E-2</v>
      </c>
      <c r="G52" s="5">
        <f t="shared" si="1"/>
        <v>-0.71876483999999996</v>
      </c>
      <c r="H52">
        <f t="shared" si="14"/>
        <v>46</v>
      </c>
      <c r="I52">
        <f t="shared" si="2"/>
        <v>0.80285145591739149</v>
      </c>
      <c r="J52">
        <f t="shared" si="18"/>
        <v>14.9</v>
      </c>
      <c r="K52">
        <f t="shared" si="18"/>
        <v>12.63222</v>
      </c>
      <c r="L52">
        <f t="shared" si="18"/>
        <v>7.9017098068456049</v>
      </c>
      <c r="M52">
        <f t="shared" si="16"/>
        <v>2.5353305954862644</v>
      </c>
      <c r="N52">
        <f t="shared" si="17"/>
        <v>1.5660621750898693</v>
      </c>
      <c r="O52">
        <f t="shared" si="5"/>
        <v>105.76658969300414</v>
      </c>
      <c r="P52">
        <f t="shared" si="6"/>
        <v>0.22087126655855421</v>
      </c>
      <c r="Q52">
        <f t="shared" si="7"/>
        <v>-0.11436046123454273</v>
      </c>
      <c r="R52">
        <f t="shared" si="8"/>
        <v>0.18895978751417605</v>
      </c>
      <c r="S52" t="str">
        <f t="shared" si="9"/>
        <v>-</v>
      </c>
      <c r="T52" t="str">
        <f t="shared" si="3"/>
        <v>No</v>
      </c>
      <c r="U52" t="str">
        <f t="shared" si="4"/>
        <v>No</v>
      </c>
    </row>
    <row r="53" spans="2:21">
      <c r="B53" s="5">
        <f t="shared" si="10"/>
        <v>16.777646489266345</v>
      </c>
      <c r="C53" s="5">
        <f t="shared" si="11"/>
        <v>-7.8650180276071593</v>
      </c>
      <c r="D53">
        <f t="shared" si="12"/>
        <v>16.777646489266345</v>
      </c>
      <c r="E53" s="5">
        <f t="shared" si="13"/>
        <v>5.4469835365227402E-3</v>
      </c>
      <c r="F53" s="5">
        <f t="shared" si="0"/>
        <v>-4.8546940497801581E-2</v>
      </c>
      <c r="G53" s="5">
        <f t="shared" si="1"/>
        <v>-0.71876483999999996</v>
      </c>
      <c r="H53">
        <f t="shared" si="14"/>
        <v>47</v>
      </c>
      <c r="I53">
        <f t="shared" si="2"/>
        <v>0.82030474843733492</v>
      </c>
      <c r="J53">
        <f t="shared" si="18"/>
        <v>14.9</v>
      </c>
      <c r="K53">
        <f t="shared" si="18"/>
        <v>12.63222</v>
      </c>
      <c r="L53">
        <f t="shared" si="18"/>
        <v>7.9017098068456049</v>
      </c>
      <c r="M53">
        <f t="shared" si="16"/>
        <v>2.4824438605743242</v>
      </c>
      <c r="N53">
        <f t="shared" si="17"/>
        <v>1.5333942795274333</v>
      </c>
      <c r="O53">
        <f t="shared" si="5"/>
        <v>107.29998397253156</v>
      </c>
      <c r="P53">
        <f t="shared" si="6"/>
        <v>0.2235861555276161</v>
      </c>
      <c r="Q53">
        <f t="shared" si="7"/>
        <v>-0.11630437490092689</v>
      </c>
      <c r="R53">
        <f t="shared" si="8"/>
        <v>0.19095565276399645</v>
      </c>
      <c r="S53" t="str">
        <f t="shared" si="9"/>
        <v>-</v>
      </c>
      <c r="T53" t="str">
        <f t="shared" si="3"/>
        <v>No</v>
      </c>
      <c r="U53" t="str">
        <f t="shared" si="4"/>
        <v>No</v>
      </c>
    </row>
    <row r="54" spans="2:21">
      <c r="B54" s="5">
        <f t="shared" si="10"/>
        <v>16.600183261497381</v>
      </c>
      <c r="C54" s="5">
        <f t="shared" si="11"/>
        <v>-7.9046317651675269</v>
      </c>
      <c r="D54">
        <f t="shared" si="12"/>
        <v>16.600183261497381</v>
      </c>
      <c r="E54" s="5">
        <f t="shared" si="13"/>
        <v>5.4776250207725589E-3</v>
      </c>
      <c r="F54" s="5">
        <f t="shared" si="0"/>
        <v>-4.7630970445712677E-2</v>
      </c>
      <c r="G54" s="5">
        <f t="shared" si="1"/>
        <v>-0.71876483999999996</v>
      </c>
      <c r="H54">
        <f>H53+1</f>
        <v>48</v>
      </c>
      <c r="I54">
        <f t="shared" si="2"/>
        <v>0.83775804095727813</v>
      </c>
      <c r="J54">
        <f t="shared" si="18"/>
        <v>14.9</v>
      </c>
      <c r="K54">
        <f t="shared" si="18"/>
        <v>12.63222</v>
      </c>
      <c r="L54">
        <f t="shared" si="18"/>
        <v>7.9017098068456049</v>
      </c>
      <c r="M54">
        <f>0.5*D53*D54*SIN(1/360*2*PI())</f>
        <v>2.4303523668389602</v>
      </c>
      <c r="N54">
        <f t="shared" si="17"/>
        <v>1.5012176008220521</v>
      </c>
      <c r="O54">
        <f>O53+N54</f>
        <v>108.80120157335361</v>
      </c>
      <c r="P54">
        <f>SQRT(D54*D54*SIN(1/360*2*PI())*SIN(1/360*2*PI())+(D54-D53)*(D54-D53))/N54</f>
        <v>0.22631319476832409</v>
      </c>
      <c r="Q54">
        <f>(D54-D53)/N54</f>
        <v>-0.11821286112805161</v>
      </c>
      <c r="R54">
        <f t="shared" si="8"/>
        <v>0.19298544398520162</v>
      </c>
      <c r="S54" t="str">
        <f t="shared" si="9"/>
        <v>-</v>
      </c>
      <c r="T54" t="str">
        <f t="shared" si="3"/>
        <v>No</v>
      </c>
      <c r="U54" t="str">
        <f t="shared" si="4"/>
        <v>No</v>
      </c>
    </row>
    <row r="55" spans="2:21">
      <c r="B55" s="5">
        <f t="shared" si="10"/>
        <v>16.42371202990482</v>
      </c>
      <c r="C55" s="5">
        <f t="shared" si="11"/>
        <v>-7.945283657105815</v>
      </c>
      <c r="D55">
        <f t="shared" si="12"/>
        <v>16.42371202990482</v>
      </c>
      <c r="E55" s="5">
        <f t="shared" si="13"/>
        <v>5.5081542810978676E-3</v>
      </c>
      <c r="F55" s="5">
        <f t="shared" si="0"/>
        <v>-4.6700491538614455E-2</v>
      </c>
      <c r="G55" s="5">
        <f t="shared" si="1"/>
        <v>-0.71876483999999996</v>
      </c>
      <c r="H55">
        <f>H54+1</f>
        <v>49</v>
      </c>
      <c r="I55">
        <f t="shared" si="2"/>
        <v>0.85521133347722134</v>
      </c>
      <c r="J55">
        <f t="shared" si="18"/>
        <v>14.9</v>
      </c>
      <c r="K55">
        <f t="shared" si="18"/>
        <v>12.63222</v>
      </c>
      <c r="L55">
        <f t="shared" si="18"/>
        <v>7.9017098068456049</v>
      </c>
      <c r="M55">
        <f>0.5*D54*D55*SIN(1/360*2*PI())</f>
        <v>2.3790826341285074</v>
      </c>
      <c r="N55">
        <f t="shared" si="17"/>
        <v>1.469548520163398</v>
      </c>
      <c r="O55">
        <f>O54+N55</f>
        <v>110.27075009351701</v>
      </c>
      <c r="P55">
        <f>SQRT(D55*D55*SIN(1/360*2*PI())*SIN(1/360*2*PI())+(D55-D54)*(D55-D54))/N55</f>
        <v>0.22905113538495969</v>
      </c>
      <c r="Q55">
        <f>(D55-D54)/N55</f>
        <v>-0.12008533857251592</v>
      </c>
      <c r="R55">
        <f t="shared" si="8"/>
        <v>0.19504854288372256</v>
      </c>
      <c r="S55" t="str">
        <f t="shared" si="9"/>
        <v>-</v>
      </c>
      <c r="T55" t="str">
        <f t="shared" si="3"/>
        <v>No</v>
      </c>
      <c r="U55" t="str">
        <f t="shared" si="4"/>
        <v>No</v>
      </c>
    </row>
    <row r="56" spans="2:21">
      <c r="B56" s="5">
        <f t="shared" si="10"/>
        <v>16.248340369003031</v>
      </c>
      <c r="C56" s="5">
        <f t="shared" si="11"/>
        <v>-7.9869870579911693</v>
      </c>
      <c r="D56">
        <f t="shared" si="12"/>
        <v>16.248340369003031</v>
      </c>
      <c r="E56" s="5">
        <f t="shared" si="13"/>
        <v>5.5385341222976333E-3</v>
      </c>
      <c r="F56" s="5">
        <f t="shared" si="0"/>
        <v>-4.5755787209395729E-2</v>
      </c>
      <c r="G56" s="5">
        <f t="shared" si="1"/>
        <v>-0.71876483999999996</v>
      </c>
      <c r="H56">
        <f t="shared" si="14"/>
        <v>50</v>
      </c>
      <c r="I56">
        <f t="shared" si="2"/>
        <v>0.87266462599716477</v>
      </c>
      <c r="J56">
        <f t="shared" si="18"/>
        <v>14.9</v>
      </c>
      <c r="K56">
        <f t="shared" si="18"/>
        <v>12.63222</v>
      </c>
      <c r="L56">
        <f t="shared" si="18"/>
        <v>7.9017098068456049</v>
      </c>
      <c r="M56">
        <f t="shared" si="16"/>
        <v>2.3286576898800697</v>
      </c>
      <c r="N56">
        <f t="shared" si="17"/>
        <v>1.4384012614946138</v>
      </c>
      <c r="O56">
        <f t="shared" si="5"/>
        <v>111.70915135501163</v>
      </c>
      <c r="P56">
        <f t="shared" si="6"/>
        <v>0.23179877330923401</v>
      </c>
      <c r="Q56">
        <f t="shared" si="7"/>
        <v>-0.12192123685956964</v>
      </c>
      <c r="R56">
        <f t="shared" si="8"/>
        <v>0.19714432101964888</v>
      </c>
      <c r="S56" t="str">
        <f t="shared" si="9"/>
        <v>-</v>
      </c>
      <c r="T56" t="str">
        <f t="shared" si="3"/>
        <v>No</v>
      </c>
      <c r="U56" t="str">
        <f t="shared" si="4"/>
        <v>No</v>
      </c>
    </row>
    <row r="57" spans="2:21">
      <c r="B57" s="5">
        <f t="shared" si="10"/>
        <v>16.074168841993011</v>
      </c>
      <c r="C57" s="5">
        <f t="shared" si="11"/>
        <v>-8.0297556483073151</v>
      </c>
      <c r="D57">
        <f t="shared" si="12"/>
        <v>16.074168841993011</v>
      </c>
      <c r="E57" s="5">
        <f t="shared" si="13"/>
        <v>5.5687275312150068E-3</v>
      </c>
      <c r="F57" s="5">
        <f t="shared" si="0"/>
        <v>-4.4797145224146774E-2</v>
      </c>
      <c r="G57" s="5">
        <f t="shared" si="1"/>
        <v>-0.71876483999999996</v>
      </c>
      <c r="H57">
        <f t="shared" si="14"/>
        <v>51</v>
      </c>
      <c r="I57">
        <f t="shared" si="2"/>
        <v>0.89011791851710798</v>
      </c>
      <c r="J57">
        <f t="shared" si="18"/>
        <v>14.9</v>
      </c>
      <c r="K57">
        <f t="shared" si="18"/>
        <v>12.63222</v>
      </c>
      <c r="L57">
        <f t="shared" si="18"/>
        <v>7.9017098068456049</v>
      </c>
      <c r="M57">
        <f t="shared" si="16"/>
        <v>2.2790972475760443</v>
      </c>
      <c r="N57">
        <f t="shared" si="17"/>
        <v>1.4077880017440949</v>
      </c>
      <c r="O57">
        <f t="shared" si="5"/>
        <v>113.11693935675572</v>
      </c>
      <c r="P57">
        <f t="shared" si="6"/>
        <v>0.2345549474582532</v>
      </c>
      <c r="Q57">
        <f t="shared" si="7"/>
        <v>-0.1237199967567854</v>
      </c>
      <c r="R57">
        <f t="shared" si="8"/>
        <v>0.19927213999865842</v>
      </c>
      <c r="S57" t="str">
        <f t="shared" si="9"/>
        <v>-</v>
      </c>
      <c r="T57" t="str">
        <f t="shared" si="3"/>
        <v>No</v>
      </c>
      <c r="U57" t="str">
        <f t="shared" si="4"/>
        <v>No</v>
      </c>
    </row>
    <row r="58" spans="2:21">
      <c r="B58" s="5">
        <f t="shared" si="10"/>
        <v>15.901291189524903</v>
      </c>
      <c r="C58" s="5">
        <f t="shared" si="11"/>
        <v>-8.0736034357089643</v>
      </c>
      <c r="D58">
        <f t="shared" si="12"/>
        <v>15.901291189524903</v>
      </c>
      <c r="E58" s="5">
        <f t="shared" si="13"/>
        <v>5.5986977218321649E-3</v>
      </c>
      <c r="F58" s="5">
        <f t="shared" si="0"/>
        <v>-4.3824857594502831E-2</v>
      </c>
      <c r="G58" s="5">
        <f t="shared" si="1"/>
        <v>-0.71876483999999996</v>
      </c>
      <c r="H58">
        <f t="shared" si="14"/>
        <v>52</v>
      </c>
      <c r="I58">
        <f t="shared" si="2"/>
        <v>0.9075712110370513</v>
      </c>
      <c r="J58">
        <f t="shared" si="18"/>
        <v>14.9</v>
      </c>
      <c r="K58">
        <f t="shared" si="18"/>
        <v>12.63222</v>
      </c>
      <c r="L58">
        <f t="shared" si="18"/>
        <v>7.9017098068456049</v>
      </c>
      <c r="M58">
        <f t="shared" si="16"/>
        <v>2.2304178863761126</v>
      </c>
      <c r="N58">
        <f t="shared" si="17"/>
        <v>1.3777189817833551</v>
      </c>
      <c r="O58">
        <f t="shared" si="5"/>
        <v>114.49465833853908</v>
      </c>
      <c r="P58">
        <f t="shared" si="6"/>
        <v>0.23731853793790522</v>
      </c>
      <c r="Q58">
        <f t="shared" si="7"/>
        <v>-0.12548107034449826</v>
      </c>
      <c r="R58">
        <f t="shared" si="8"/>
        <v>0.2014313516664773</v>
      </c>
      <c r="S58" t="str">
        <f t="shared" si="9"/>
        <v>-</v>
      </c>
      <c r="T58" t="str">
        <f t="shared" si="3"/>
        <v>No</v>
      </c>
      <c r="U58" t="str">
        <f t="shared" si="4"/>
        <v>No</v>
      </c>
    </row>
    <row r="59" spans="2:21">
      <c r="B59" s="5">
        <f t="shared" si="10"/>
        <v>15.729794530056367</v>
      </c>
      <c r="C59" s="5">
        <f t="shared" si="11"/>
        <v>-8.1185447560533142</v>
      </c>
      <c r="D59">
        <f t="shared" si="12"/>
        <v>15.729794530056367</v>
      </c>
      <c r="E59" s="5">
        <f t="shared" si="13"/>
        <v>5.6284081800883918E-3</v>
      </c>
      <c r="F59" s="5">
        <f t="shared" si="0"/>
        <v>-4.28392204886947E-2</v>
      </c>
      <c r="G59" s="5">
        <f t="shared" si="1"/>
        <v>-0.71876483999999996</v>
      </c>
      <c r="H59">
        <f t="shared" si="14"/>
        <v>53</v>
      </c>
      <c r="I59">
        <f t="shared" si="2"/>
        <v>0.92502450355699462</v>
      </c>
      <c r="J59">
        <f t="shared" si="18"/>
        <v>14.9</v>
      </c>
      <c r="K59">
        <f t="shared" si="18"/>
        <v>12.63222</v>
      </c>
      <c r="L59">
        <f t="shared" si="18"/>
        <v>7.9017098068456049</v>
      </c>
      <c r="M59">
        <f t="shared" si="16"/>
        <v>2.182633230603098</v>
      </c>
      <c r="N59">
        <f>M59/J59/K59/PI()*$K$3</f>
        <v>1.3482026172946227</v>
      </c>
      <c r="O59">
        <f t="shared" si="5"/>
        <v>115.8428609558337</v>
      </c>
      <c r="P59">
        <f t="shared" si="6"/>
        <v>0.24008846429635333</v>
      </c>
      <c r="Q59">
        <f t="shared" si="7"/>
        <v>-0.12720392118261178</v>
      </c>
      <c r="R59">
        <f t="shared" si="8"/>
        <v>0.20362129830631479</v>
      </c>
      <c r="S59" t="str">
        <f t="shared" si="9"/>
        <v>-</v>
      </c>
      <c r="T59" t="str">
        <f t="shared" si="3"/>
        <v>No</v>
      </c>
      <c r="U59" t="str">
        <f t="shared" si="4"/>
        <v>No</v>
      </c>
    </row>
    <row r="60" spans="2:21">
      <c r="B60" s="5">
        <f t="shared" si="10"/>
        <v>15.55975956973905</v>
      </c>
      <c r="C60" s="5">
        <f t="shared" si="11"/>
        <v>-8.1645942741813382</v>
      </c>
      <c r="D60">
        <f t="shared" si="12"/>
        <v>15.55975956973905</v>
      </c>
      <c r="E60" s="5">
        <f t="shared" si="13"/>
        <v>5.6578227083668477E-3</v>
      </c>
      <c r="F60" s="5">
        <f t="shared" si="0"/>
        <v>-4.1840534141332847E-2</v>
      </c>
      <c r="G60" s="5">
        <f t="shared" si="1"/>
        <v>-0.71876483999999996</v>
      </c>
      <c r="H60">
        <f t="shared" si="14"/>
        <v>54</v>
      </c>
      <c r="I60">
        <f t="shared" si="2"/>
        <v>0.94247779607693793</v>
      </c>
      <c r="J60">
        <f t="shared" si="18"/>
        <v>14.9</v>
      </c>
      <c r="K60">
        <f t="shared" si="18"/>
        <v>12.63222</v>
      </c>
      <c r="L60">
        <f t="shared" si="18"/>
        <v>7.9017098068456049</v>
      </c>
      <c r="M60">
        <f t="shared" si="16"/>
        <v>2.13575412790876</v>
      </c>
      <c r="N60">
        <f t="shared" si="17"/>
        <v>1.3192456088230409</v>
      </c>
      <c r="O60">
        <f t="shared" si="5"/>
        <v>117.16210656465674</v>
      </c>
      <c r="P60">
        <f t="shared" si="6"/>
        <v>0.24286368383149112</v>
      </c>
      <c r="Q60">
        <f t="shared" si="7"/>
        <v>-0.12888802447408751</v>
      </c>
      <c r="R60">
        <f t="shared" si="8"/>
        <v>0.20584131283920995</v>
      </c>
      <c r="S60" t="str">
        <f>IF((D60=MAX(D$6:D$366)),"Apogee",IF((D60=MIN(D$6:D$366)),"Perigee","-"))</f>
        <v>-</v>
      </c>
      <c r="T60" t="str">
        <f t="shared" si="3"/>
        <v>No</v>
      </c>
      <c r="U60" t="str">
        <f t="shared" si="4"/>
        <v>No</v>
      </c>
    </row>
    <row r="61" spans="2:21">
      <c r="B61" s="5">
        <f t="shared" si="10"/>
        <v>15.39126081990765</v>
      </c>
      <c r="C61" s="5">
        <f t="shared" si="11"/>
        <v>-8.2117669844218906</v>
      </c>
      <c r="D61">
        <f t="shared" si="12"/>
        <v>15.39126081990765</v>
      </c>
      <c r="E61" s="5">
        <f t="shared" si="13"/>
        <v>5.6869054695957866E-3</v>
      </c>
      <c r="F61" s="5">
        <f t="shared" si="0"/>
        <v>-4.0829102761953208E-2</v>
      </c>
      <c r="G61" s="5">
        <f t="shared" si="1"/>
        <v>-0.71876483999999996</v>
      </c>
      <c r="H61">
        <f t="shared" si="14"/>
        <v>55</v>
      </c>
      <c r="I61">
        <f t="shared" si="2"/>
        <v>0.95993108859688125</v>
      </c>
      <c r="J61">
        <f t="shared" si="18"/>
        <v>14.9</v>
      </c>
      <c r="K61">
        <f t="shared" si="18"/>
        <v>12.63222</v>
      </c>
      <c r="L61">
        <f t="shared" si="18"/>
        <v>7.9017098068456049</v>
      </c>
      <c r="M61">
        <f t="shared" si="16"/>
        <v>2.0897888250877448</v>
      </c>
      <c r="N61">
        <f t="shared" si="17"/>
        <v>1.2908530503761466</v>
      </c>
      <c r="O61">
        <f t="shared" si="5"/>
        <v>118.45295961503288</v>
      </c>
      <c r="P61">
        <f t="shared" si="6"/>
        <v>0.24564318995482301</v>
      </c>
      <c r="Q61">
        <f t="shared" si="7"/>
        <v>-0.13053286722473997</v>
      </c>
      <c r="R61">
        <f t="shared" si="8"/>
        <v>0.20809071902723023</v>
      </c>
      <c r="S61" t="str">
        <f t="shared" si="9"/>
        <v>-</v>
      </c>
      <c r="T61" t="str">
        <f t="shared" si="3"/>
        <v>No</v>
      </c>
      <c r="U61" t="str">
        <f t="shared" si="4"/>
        <v>No</v>
      </c>
    </row>
    <row r="62" spans="2:21">
      <c r="B62" s="5">
        <f t="shared" si="10"/>
        <v>15.224366820388294</v>
      </c>
      <c r="C62" s="5">
        <f t="shared" si="11"/>
        <v>-8.2600782107897661</v>
      </c>
      <c r="D62">
        <f t="shared" si="12"/>
        <v>15.224366820388294</v>
      </c>
      <c r="E62" s="5">
        <f t="shared" si="13"/>
        <v>5.7156210309105074E-3</v>
      </c>
      <c r="F62" s="5">
        <f t="shared" si="0"/>
        <v>-3.9805234442351851E-2</v>
      </c>
      <c r="G62" s="5">
        <f t="shared" si="1"/>
        <v>-0.71876483999999996</v>
      </c>
      <c r="H62">
        <f t="shared" si="14"/>
        <v>56</v>
      </c>
      <c r="I62">
        <f t="shared" si="2"/>
        <v>0.97738438111682457</v>
      </c>
      <c r="J62">
        <f t="shared" si="18"/>
        <v>14.9</v>
      </c>
      <c r="K62">
        <f t="shared" si="18"/>
        <v>12.63222</v>
      </c>
      <c r="L62">
        <f t="shared" si="18"/>
        <v>7.9017098068456049</v>
      </c>
      <c r="M62">
        <f t="shared" si="16"/>
        <v>2.0447431406433791</v>
      </c>
      <c r="N62">
        <f t="shared" si="17"/>
        <v>1.2630285360169748</v>
      </c>
      <c r="O62">
        <f t="shared" si="5"/>
        <v>119.71598815104986</v>
      </c>
      <c r="P62">
        <f t="shared" si="6"/>
        <v>0.24842601061366401</v>
      </c>
      <c r="Q62">
        <f t="shared" si="7"/>
        <v>-0.13213794839953885</v>
      </c>
      <c r="R62">
        <f t="shared" si="8"/>
        <v>0.2103688316794603</v>
      </c>
      <c r="S62" t="str">
        <f t="shared" si="9"/>
        <v>-</v>
      </c>
      <c r="T62" t="str">
        <f t="shared" si="3"/>
        <v>No</v>
      </c>
      <c r="U62" t="str">
        <f t="shared" si="4"/>
        <v>No</v>
      </c>
    </row>
    <row r="63" spans="2:21">
      <c r="B63" s="5">
        <f t="shared" si="10"/>
        <v>15.059140366985069</v>
      </c>
      <c r="C63" s="5">
        <f t="shared" si="11"/>
        <v>-8.3095436068469315</v>
      </c>
      <c r="D63">
        <f t="shared" si="12"/>
        <v>15.059140366985069</v>
      </c>
      <c r="E63" s="5">
        <f t="shared" si="13"/>
        <v>5.7439344068228385E-3</v>
      </c>
      <c r="F63" s="5">
        <f t="shared" si="0"/>
        <v>-3.8769241062737415E-2</v>
      </c>
      <c r="G63" s="5">
        <f t="shared" si="1"/>
        <v>-0.71876483999999996</v>
      </c>
      <c r="H63">
        <f t="shared" si="14"/>
        <v>57</v>
      </c>
      <c r="I63">
        <f t="shared" si="2"/>
        <v>0.99483767363676778</v>
      </c>
      <c r="J63">
        <f t="shared" si="18"/>
        <v>14.9</v>
      </c>
      <c r="K63">
        <f t="shared" si="18"/>
        <v>12.63222</v>
      </c>
      <c r="L63">
        <f t="shared" si="18"/>
        <v>7.9017098068456049</v>
      </c>
      <c r="M63">
        <f t="shared" si="16"/>
        <v>2.0006206333369962</v>
      </c>
      <c r="N63">
        <f t="shared" si="17"/>
        <v>1.2357742639762115</v>
      </c>
      <c r="O63">
        <f t="shared" si="5"/>
        <v>120.95176241502607</v>
      </c>
      <c r="P63">
        <f t="shared" si="6"/>
        <v>0.25121120677258607</v>
      </c>
      <c r="Q63">
        <f t="shared" si="7"/>
        <v>-0.1337027790751964</v>
      </c>
      <c r="R63">
        <f t="shared" si="8"/>
        <v>0.21267495686071791</v>
      </c>
      <c r="S63" t="str">
        <f t="shared" si="9"/>
        <v>-</v>
      </c>
      <c r="T63" t="str">
        <f t="shared" si="3"/>
        <v>No</v>
      </c>
      <c r="U63" t="str">
        <f t="shared" si="4"/>
        <v>No</v>
      </c>
    </row>
    <row r="64" spans="2:21">
      <c r="B64" s="5">
        <f t="shared" si="10"/>
        <v>14.895638741642999</v>
      </c>
      <c r="C64" s="5">
        <f t="shared" si="11"/>
        <v>-8.360179155194043</v>
      </c>
      <c r="D64">
        <f t="shared" si="12"/>
        <v>14.895638741642999</v>
      </c>
      <c r="E64" s="5">
        <f t="shared" si="13"/>
        <v>5.7718111018455753E-3</v>
      </c>
      <c r="F64" s="5">
        <f t="shared" si="0"/>
        <v>-3.7721438196729171E-2</v>
      </c>
      <c r="G64" s="5">
        <f t="shared" si="1"/>
        <v>-0.71876483999999996</v>
      </c>
      <c r="H64">
        <f t="shared" si="14"/>
        <v>58</v>
      </c>
      <c r="I64">
        <f t="shared" si="2"/>
        <v>1.0122909661567112</v>
      </c>
      <c r="J64">
        <f t="shared" si="18"/>
        <v>14.9</v>
      </c>
      <c r="K64">
        <f t="shared" si="18"/>
        <v>12.63222</v>
      </c>
      <c r="L64">
        <f t="shared" si="18"/>
        <v>7.9017098068456049</v>
      </c>
      <c r="M64">
        <f t="shared" si="16"/>
        <v>1.9574227660723731</v>
      </c>
      <c r="N64">
        <f t="shared" si="17"/>
        <v>1.209091137882865</v>
      </c>
      <c r="O64">
        <f t="shared" si="5"/>
        <v>122.16085355290893</v>
      </c>
      <c r="P64">
        <f t="shared" si="6"/>
        <v>0.25399787095459792</v>
      </c>
      <c r="Q64">
        <f t="shared" si="7"/>
        <v>-0.13522688258915153</v>
      </c>
      <c r="R64">
        <f t="shared" si="8"/>
        <v>0.21500839210293257</v>
      </c>
      <c r="S64" t="str">
        <f t="shared" si="9"/>
        <v>-</v>
      </c>
      <c r="T64" t="str">
        <f t="shared" si="3"/>
        <v>No</v>
      </c>
      <c r="U64" t="str">
        <f t="shared" si="4"/>
        <v>Yes</v>
      </c>
    </row>
    <row r="65" spans="2:21">
      <c r="B65" s="5">
        <f t="shared" si="10"/>
        <v>14.733913943922357</v>
      </c>
      <c r="C65" s="5">
        <f t="shared" si="11"/>
        <v>-8.4120011665572552</v>
      </c>
      <c r="D65">
        <f t="shared" si="12"/>
        <v>14.733913943922357</v>
      </c>
      <c r="E65" s="5">
        <f t="shared" si="13"/>
        <v>5.7992171525199079E-3</v>
      </c>
      <c r="F65" s="5">
        <f t="shared" si="0"/>
        <v>-3.6662145015230463E-2</v>
      </c>
      <c r="G65" s="5">
        <f t="shared" si="1"/>
        <v>-0.71876483999999996</v>
      </c>
      <c r="H65">
        <f t="shared" si="14"/>
        <v>59</v>
      </c>
      <c r="I65">
        <f t="shared" si="2"/>
        <v>1.0297442586766543</v>
      </c>
      <c r="J65">
        <f t="shared" si="18"/>
        <v>14.9</v>
      </c>
      <c r="K65">
        <f t="shared" si="18"/>
        <v>12.63222</v>
      </c>
      <c r="L65">
        <f t="shared" si="18"/>
        <v>7.9017098068456049</v>
      </c>
      <c r="M65">
        <f t="shared" si="16"/>
        <v>1.9151490645783023</v>
      </c>
      <c r="N65">
        <f t="shared" si="17"/>
        <v>1.1829788647817681</v>
      </c>
      <c r="O65">
        <f t="shared" si="5"/>
        <v>123.34383241769071</v>
      </c>
      <c r="P65">
        <f t="shared" si="6"/>
        <v>0.25678512584182922</v>
      </c>
      <c r="Q65">
        <f t="shared" si="7"/>
        <v>-0.13670979468468974</v>
      </c>
      <c r="R65">
        <f t="shared" si="8"/>
        <v>0.21736842661912523</v>
      </c>
      <c r="S65" t="str">
        <f t="shared" si="9"/>
        <v>-</v>
      </c>
      <c r="T65" t="str">
        <f t="shared" si="3"/>
        <v>No</v>
      </c>
      <c r="U65" t="str">
        <f t="shared" si="4"/>
        <v>Yes</v>
      </c>
    </row>
    <row r="66" spans="2:21">
      <c r="B66" s="5">
        <f t="shared" si="10"/>
        <v>14.574012922550819</v>
      </c>
      <c r="C66" s="5">
        <f t="shared" si="11"/>
        <v>-8.4650262784329158</v>
      </c>
      <c r="D66">
        <f t="shared" si="12"/>
        <v>14.574012922550819</v>
      </c>
      <c r="E66" s="5">
        <f t="shared" si="13"/>
        <v>5.826119168794666E-3</v>
      </c>
      <c r="F66" s="5">
        <f t="shared" si="0"/>
        <v>-3.559168418920592E-2</v>
      </c>
      <c r="G66" s="5">
        <f t="shared" si="1"/>
        <v>-0.71876483999999996</v>
      </c>
      <c r="H66">
        <f t="shared" si="14"/>
        <v>60</v>
      </c>
      <c r="I66">
        <f t="shared" si="2"/>
        <v>1.0471975511965976</v>
      </c>
      <c r="J66">
        <f t="shared" si="18"/>
        <v>14.9</v>
      </c>
      <c r="K66">
        <f t="shared" si="18"/>
        <v>12.63222</v>
      </c>
      <c r="L66">
        <f t="shared" si="18"/>
        <v>7.9017098068456049</v>
      </c>
      <c r="M66">
        <f t="shared" si="16"/>
        <v>1.8737972704550598</v>
      </c>
      <c r="N66">
        <f t="shared" si="17"/>
        <v>1.1574360496696847</v>
      </c>
      <c r="O66">
        <f t="shared" si="5"/>
        <v>124.50126846736039</v>
      </c>
      <c r="P66">
        <f t="shared" si="6"/>
        <v>0.25957212293532639</v>
      </c>
      <c r="Q66">
        <f t="shared" si="7"/>
        <v>-0.13815106365243285</v>
      </c>
      <c r="R66">
        <f t="shared" si="8"/>
        <v>0.21975434151992002</v>
      </c>
      <c r="S66" t="str">
        <f t="shared" si="9"/>
        <v>-</v>
      </c>
      <c r="T66" t="str">
        <f t="shared" si="3"/>
        <v>No</v>
      </c>
      <c r="U66" t="str">
        <f t="shared" si="4"/>
        <v>Yes</v>
      </c>
    </row>
    <row r="67" spans="2:21">
      <c r="B67" s="5">
        <f t="shared" si="10"/>
        <v>14.415977805947154</v>
      </c>
      <c r="C67" s="5">
        <f t="shared" si="11"/>
        <v>-8.5192714532504095</v>
      </c>
      <c r="D67">
        <f t="shared" si="12"/>
        <v>14.415977805947154</v>
      </c>
      <c r="E67" s="5">
        <f t="shared" si="13"/>
        <v>5.8524843747069588E-3</v>
      </c>
      <c r="F67" s="5">
        <f t="shared" si="0"/>
        <v>-3.4510381791392958E-2</v>
      </c>
      <c r="G67" s="5">
        <f t="shared" si="1"/>
        <v>-0.71876483999999996</v>
      </c>
      <c r="H67">
        <f t="shared" si="14"/>
        <v>61</v>
      </c>
      <c r="I67">
        <f t="shared" si="2"/>
        <v>1.064650843716541</v>
      </c>
      <c r="J67">
        <f t="shared" si="18"/>
        <v>14.9</v>
      </c>
      <c r="K67">
        <f t="shared" si="18"/>
        <v>12.63222</v>
      </c>
      <c r="L67">
        <f t="shared" si="18"/>
        <v>7.9017098068456049</v>
      </c>
      <c r="M67">
        <f t="shared" si="16"/>
        <v>1.8333634882445495</v>
      </c>
      <c r="N67">
        <f t="shared" si="17"/>
        <v>1.1324602863398705</v>
      </c>
      <c r="O67">
        <f t="shared" si="5"/>
        <v>125.63372875370025</v>
      </c>
      <c r="P67">
        <f t="shared" si="6"/>
        <v>0.26235804127293377</v>
      </c>
      <c r="Q67">
        <f t="shared" si="7"/>
        <v>-0.13955025046788819</v>
      </c>
      <c r="R67">
        <f t="shared" si="8"/>
        <v>0.22216541003252532</v>
      </c>
      <c r="S67" t="str">
        <f t="shared" si="9"/>
        <v>-</v>
      </c>
      <c r="T67" t="str">
        <f t="shared" si="3"/>
        <v>No</v>
      </c>
      <c r="U67" t="str">
        <f t="shared" si="4"/>
        <v>Yes</v>
      </c>
    </row>
    <row r="68" spans="2:21">
      <c r="B68" s="5">
        <f t="shared" si="10"/>
        <v>14.259846130730937</v>
      </c>
      <c r="C68" s="5">
        <f t="shared" si="11"/>
        <v>-8.5747539760107916</v>
      </c>
      <c r="D68">
        <f t="shared" si="12"/>
        <v>14.259846130730937</v>
      </c>
      <c r="E68" s="5">
        <f t="shared" si="13"/>
        <v>5.8782806483146299E-3</v>
      </c>
      <c r="F68" s="5">
        <f t="shared" si="0"/>
        <v>-3.3418567196976764E-2</v>
      </c>
      <c r="G68" s="5">
        <f t="shared" si="1"/>
        <v>-0.71876483999999996</v>
      </c>
      <c r="H68">
        <f t="shared" si="14"/>
        <v>62</v>
      </c>
      <c r="I68">
        <f t="shared" si="2"/>
        <v>1.0821041362364843</v>
      </c>
      <c r="J68">
        <f t="shared" si="18"/>
        <v>14.9</v>
      </c>
      <c r="K68">
        <f t="shared" si="18"/>
        <v>12.63222</v>
      </c>
      <c r="L68">
        <f t="shared" si="18"/>
        <v>7.9017098068456049</v>
      </c>
      <c r="M68">
        <f t="shared" si="16"/>
        <v>1.7938423262693006</v>
      </c>
      <c r="N68">
        <f t="shared" si="17"/>
        <v>1.1080482443776796</v>
      </c>
      <c r="O68">
        <f t="shared" si="5"/>
        <v>126.74177699807794</v>
      </c>
      <c r="P68">
        <f t="shared" si="6"/>
        <v>0.26514208620419238</v>
      </c>
      <c r="Q68">
        <f t="shared" si="7"/>
        <v>-0.14090692892519915</v>
      </c>
      <c r="R68">
        <f t="shared" si="8"/>
        <v>0.22460089772211561</v>
      </c>
      <c r="S68" t="str">
        <f t="shared" si="9"/>
        <v>-</v>
      </c>
      <c r="T68" t="str">
        <f t="shared" si="3"/>
        <v>No</v>
      </c>
      <c r="U68" t="str">
        <f t="shared" si="4"/>
        <v>Yes</v>
      </c>
    </row>
    <row r="69" spans="2:21">
      <c r="B69" s="5">
        <f t="shared" si="10"/>
        <v>14.105651067347809</v>
      </c>
      <c r="C69" s="5">
        <f t="shared" si="11"/>
        <v>-8.6314914513561281</v>
      </c>
      <c r="D69">
        <f t="shared" si="12"/>
        <v>14.105651067347809</v>
      </c>
      <c r="E69" s="5">
        <f t="shared" si="13"/>
        <v>5.9034765608318987E-3</v>
      </c>
      <c r="F69" s="5">
        <f t="shared" si="0"/>
        <v>-3.2316572983259434E-2</v>
      </c>
      <c r="G69" s="5">
        <f t="shared" si="1"/>
        <v>-0.71876483999999996</v>
      </c>
      <c r="H69">
        <f t="shared" si="14"/>
        <v>63</v>
      </c>
      <c r="I69">
        <f t="shared" si="2"/>
        <v>1.0995574287564276</v>
      </c>
      <c r="J69">
        <f t="shared" si="18"/>
        <v>14.9</v>
      </c>
      <c r="K69">
        <f t="shared" si="18"/>
        <v>12.63222</v>
      </c>
      <c r="L69">
        <f t="shared" si="18"/>
        <v>7.9017098068456049</v>
      </c>
      <c r="M69">
        <f t="shared" si="16"/>
        <v>1.7552270310624114</v>
      </c>
      <c r="N69">
        <f t="shared" si="17"/>
        <v>1.0841957521973293</v>
      </c>
      <c r="O69">
        <f t="shared" si="5"/>
        <v>127.82597275027527</v>
      </c>
      <c r="P69">
        <f t="shared" si="6"/>
        <v>0.26792348822082102</v>
      </c>
      <c r="Q69">
        <f t="shared" si="7"/>
        <v>-0.14222068576695862</v>
      </c>
      <c r="R69">
        <f t="shared" si="8"/>
        <v>0.22706006271554763</v>
      </c>
      <c r="S69" t="str">
        <f t="shared" si="9"/>
        <v>-</v>
      </c>
      <c r="T69" t="str">
        <f t="shared" si="3"/>
        <v>No</v>
      </c>
      <c r="U69" t="str">
        <f t="shared" si="4"/>
        <v>Yes</v>
      </c>
    </row>
    <row r="70" spans="2:21">
      <c r="B70" s="5">
        <f t="shared" si="10"/>
        <v>13.95342164204798</v>
      </c>
      <c r="C70" s="5">
        <f t="shared" si="11"/>
        <v>-8.6895018000216684</v>
      </c>
      <c r="D70">
        <f t="shared" si="12"/>
        <v>13.95342164204798</v>
      </c>
      <c r="E70" s="5">
        <f t="shared" si="13"/>
        <v>5.9280414149204992E-3</v>
      </c>
      <c r="F70" s="5">
        <f t="shared" ref="F70:F133" si="19">-2*L70*COS(I70)/J70/J70</f>
        <v>-3.1204734828353745E-2</v>
      </c>
      <c r="G70" s="5">
        <f t="shared" ref="G70:G133" si="20">-1+L70*L70/J70/J70</f>
        <v>-0.71876483999999996</v>
      </c>
      <c r="H70">
        <f t="shared" si="14"/>
        <v>64</v>
      </c>
      <c r="I70">
        <f t="shared" ref="I70:I133" si="21">H70/360*2*PI()</f>
        <v>1.1170107212763709</v>
      </c>
      <c r="J70">
        <f t="shared" si="18"/>
        <v>14.9</v>
      </c>
      <c r="K70">
        <f t="shared" si="18"/>
        <v>12.63222</v>
      </c>
      <c r="L70">
        <f t="shared" si="18"/>
        <v>7.9017098068456049</v>
      </c>
      <c r="M70">
        <f t="shared" si="16"/>
        <v>1.7175096152793117</v>
      </c>
      <c r="N70">
        <f t="shared" si="17"/>
        <v>1.0608978760524155</v>
      </c>
      <c r="O70">
        <f t="shared" si="5"/>
        <v>128.88687062632769</v>
      </c>
      <c r="P70">
        <f t="shared" si="6"/>
        <v>0.2707015018412614</v>
      </c>
      <c r="Q70">
        <f t="shared" si="7"/>
        <v>-0.14349112081011287</v>
      </c>
      <c r="R70">
        <f t="shared" si="8"/>
        <v>0.22954215592734173</v>
      </c>
      <c r="S70" t="str">
        <f t="shared" si="9"/>
        <v>-</v>
      </c>
      <c r="T70" t="str">
        <f t="shared" ref="T70:T133" si="22">IF((D70&gt;22.8),"Yes","No")</f>
        <v>No</v>
      </c>
      <c r="U70" t="str">
        <f t="shared" ref="U70:U133" si="23">IF((D70&lt;14.9),"Yes","No")</f>
        <v>Yes</v>
      </c>
    </row>
    <row r="71" spans="2:21">
      <c r="B71" s="5">
        <f t="shared" si="10"/>
        <v>13.803182954557323</v>
      </c>
      <c r="C71" s="5">
        <f t="shared" si="11"/>
        <v>-8.7488032546198937</v>
      </c>
      <c r="D71">
        <f t="shared" si="12"/>
        <v>13.803182954557323</v>
      </c>
      <c r="E71" s="5">
        <f t="shared" si="13"/>
        <v>5.9519452820896452E-3</v>
      </c>
      <c r="F71" s="5">
        <f t="shared" si="19"/>
        <v>-3.0083391408932278E-2</v>
      </c>
      <c r="G71" s="5">
        <f t="shared" si="20"/>
        <v>-0.71876483999999996</v>
      </c>
      <c r="H71">
        <f t="shared" si="14"/>
        <v>65</v>
      </c>
      <c r="I71">
        <f t="shared" si="21"/>
        <v>1.1344640137963142</v>
      </c>
      <c r="J71">
        <f t="shared" si="18"/>
        <v>14.9</v>
      </c>
      <c r="K71">
        <f t="shared" si="18"/>
        <v>12.63222</v>
      </c>
      <c r="L71">
        <f t="shared" si="18"/>
        <v>7.9017098068456049</v>
      </c>
      <c r="M71">
        <f t="shared" si="16"/>
        <v>1.6806809790431878</v>
      </c>
      <c r="N71">
        <f t="shared" si="17"/>
        <v>1.0381489949904268</v>
      </c>
      <c r="O71">
        <f t="shared" ref="O71:O134" si="24">O70+N71</f>
        <v>129.92501962131811</v>
      </c>
      <c r="P71">
        <f t="shared" ref="P71:P134" si="25">SQRT(D71*D71*SIN(1/360*2*PI())*SIN(1/360*2*PI())+(D71-D70)*(D71-D70))/N71</f>
        <v>0.27347540454756492</v>
      </c>
      <c r="Q71">
        <f t="shared" ref="Q71:Q134" si="26">(D71-D70)/N71</f>
        <v>-0.14471784706783991</v>
      </c>
      <c r="R71">
        <f t="shared" ref="R71:R134" si="27">D71*SIN(1/360*2*PI())/N71</f>
        <v>0.23204642128786118</v>
      </c>
      <c r="S71" t="str">
        <f t="shared" ref="S71:S86" si="28">IF((D71=MAX(D$6:D$366)),"Apogee",IF((D71=MIN(D$6:D$366)),"Perigee","-"))</f>
        <v>-</v>
      </c>
      <c r="T71" t="str">
        <f t="shared" si="22"/>
        <v>No</v>
      </c>
      <c r="U71" t="str">
        <f t="shared" si="23"/>
        <v>Yes</v>
      </c>
    </row>
    <row r="72" spans="2:21">
      <c r="B72" s="5">
        <f t="shared" ref="B72:B135" si="29">(-F72+SQRT((F72*F72)-4*E72*G72))/2/E72</f>
        <v>13.654956390875055</v>
      </c>
      <c r="C72" s="5">
        <f t="shared" ref="C72:C135" si="30">(-F72-SQRT(F72*F72-4*E72*G72))/2/E72</f>
        <v>-8.8094143547024206</v>
      </c>
      <c r="D72">
        <f t="shared" ref="D72:D135" si="31">IF((B72&gt;0),B72,IF((C72&gt;5),C72,"?"))</f>
        <v>13.654956390875055</v>
      </c>
      <c r="E72" s="5">
        <f t="shared" ref="E72:E135" si="32">SIN(I72)*SIN(I72)/K72/K72+COS(I72)*COS(I72)/J72/J72</f>
        <v>5.9751590391593041E-3</v>
      </c>
      <c r="F72" s="5">
        <f t="shared" si="19"/>
        <v>-2.8952884297063303E-2</v>
      </c>
      <c r="G72" s="5">
        <f t="shared" si="20"/>
        <v>-0.71876483999999996</v>
      </c>
      <c r="H72">
        <f t="shared" ref="H72:H135" si="33">H71+1</f>
        <v>66</v>
      </c>
      <c r="I72">
        <f t="shared" si="21"/>
        <v>1.1519173063162573</v>
      </c>
      <c r="J72">
        <f t="shared" si="18"/>
        <v>14.9</v>
      </c>
      <c r="K72">
        <f t="shared" si="18"/>
        <v>12.63222</v>
      </c>
      <c r="L72">
        <f t="shared" si="18"/>
        <v>7.9017098068456049</v>
      </c>
      <c r="M72">
        <f t="shared" ref="M72:M135" si="34">0.5*D71*D72*SIN(1/360*2*PI())</f>
        <v>1.6447310247294689</v>
      </c>
      <c r="N72">
        <f t="shared" ref="N72:N84" si="35">M72/J72/K72/PI()*$K$3</f>
        <v>1.0159428717546026</v>
      </c>
      <c r="O72">
        <f t="shared" si="24"/>
        <v>130.9409624930727</v>
      </c>
      <c r="P72">
        <f t="shared" si="25"/>
        <v>0.27624449577288346</v>
      </c>
      <c r="Q72">
        <f t="shared" si="26"/>
        <v>-0.14590049086743506</v>
      </c>
      <c r="R72">
        <f t="shared" si="27"/>
        <v>0.23457209597361769</v>
      </c>
      <c r="S72" t="str">
        <f t="shared" si="28"/>
        <v>-</v>
      </c>
      <c r="T72" t="str">
        <f t="shared" si="22"/>
        <v>No</v>
      </c>
      <c r="U72" t="str">
        <f t="shared" si="23"/>
        <v>Yes</v>
      </c>
    </row>
    <row r="73" spans="2:21">
      <c r="B73" s="5">
        <f t="shared" si="29"/>
        <v>13.508759830719848</v>
      </c>
      <c r="C73" s="5">
        <f t="shared" si="30"/>
        <v>-8.8713539410423721</v>
      </c>
      <c r="D73">
        <f t="shared" si="31"/>
        <v>13.508759830719848</v>
      </c>
      <c r="E73" s="5">
        <f t="shared" si="32"/>
        <v>5.9976544037422877E-3</v>
      </c>
      <c r="F73" s="5">
        <f t="shared" si="19"/>
        <v>-2.7813557856164534E-2</v>
      </c>
      <c r="G73" s="5">
        <f t="shared" si="20"/>
        <v>-0.71876483999999996</v>
      </c>
      <c r="H73">
        <f t="shared" si="33"/>
        <v>67</v>
      </c>
      <c r="I73">
        <f t="shared" si="21"/>
        <v>1.1693705988362009</v>
      </c>
      <c r="J73">
        <f t="shared" si="18"/>
        <v>14.9</v>
      </c>
      <c r="K73">
        <f t="shared" si="18"/>
        <v>12.63222</v>
      </c>
      <c r="L73">
        <f t="shared" si="18"/>
        <v>7.9017098068456049</v>
      </c>
      <c r="M73">
        <f t="shared" si="34"/>
        <v>1.609648765241386</v>
      </c>
      <c r="N73">
        <f t="shared" si="35"/>
        <v>0.99427271966525066</v>
      </c>
      <c r="O73">
        <f t="shared" si="24"/>
        <v>131.93523521273795</v>
      </c>
      <c r="P73">
        <f t="shared" si="25"/>
        <v>0.27900809593772052</v>
      </c>
      <c r="Q73">
        <f t="shared" si="26"/>
        <v>-0.14703869196414082</v>
      </c>
      <c r="R73">
        <f t="shared" si="27"/>
        <v>0.2371184106396354</v>
      </c>
      <c r="S73" t="str">
        <f t="shared" si="28"/>
        <v>-</v>
      </c>
      <c r="T73" t="str">
        <f t="shared" si="22"/>
        <v>No</v>
      </c>
      <c r="U73" t="str">
        <f t="shared" si="23"/>
        <v>Yes</v>
      </c>
    </row>
    <row r="74" spans="2:21">
      <c r="B74" s="5">
        <f t="shared" si="29"/>
        <v>13.36460784922734</v>
      </c>
      <c r="C74" s="5">
        <f t="shared" si="30"/>
        <v>-8.9346411490763096</v>
      </c>
      <c r="D74">
        <f t="shared" si="31"/>
        <v>13.36460784922734</v>
      </c>
      <c r="E74" s="5">
        <f t="shared" si="32"/>
        <v>6.0194039687020001E-3</v>
      </c>
      <c r="F74" s="5">
        <f t="shared" si="19"/>
        <v>-2.6665759136106817E-2</v>
      </c>
      <c r="G74" s="5">
        <f t="shared" si="20"/>
        <v>-0.71876483999999996</v>
      </c>
      <c r="H74">
        <f t="shared" si="33"/>
        <v>68</v>
      </c>
      <c r="I74">
        <f t="shared" si="21"/>
        <v>1.186823891356144</v>
      </c>
      <c r="J74">
        <f t="shared" si="18"/>
        <v>14.9</v>
      </c>
      <c r="K74">
        <f t="shared" si="18"/>
        <v>12.63222</v>
      </c>
      <c r="L74">
        <f t="shared" si="18"/>
        <v>7.9017098068456049</v>
      </c>
      <c r="M74">
        <f t="shared" si="34"/>
        <v>1.5754224258687319</v>
      </c>
      <c r="N74">
        <f t="shared" si="35"/>
        <v>0.973131265537442</v>
      </c>
      <c r="O74">
        <f t="shared" si="24"/>
        <v>132.90836647827538</v>
      </c>
      <c r="P74">
        <f t="shared" si="25"/>
        <v>0.28176554553306654</v>
      </c>
      <c r="Q74">
        <f t="shared" si="26"/>
        <v>-0.14813210365088333</v>
      </c>
      <c r="R74">
        <f t="shared" si="27"/>
        <v>0.23968458965380013</v>
      </c>
      <c r="S74" t="str">
        <f t="shared" si="28"/>
        <v>-</v>
      </c>
      <c r="T74" t="str">
        <f t="shared" si="22"/>
        <v>No</v>
      </c>
      <c r="U74" t="str">
        <f t="shared" si="23"/>
        <v>Yes</v>
      </c>
    </row>
    <row r="75" spans="2:21">
      <c r="B75" s="5">
        <f t="shared" si="29"/>
        <v>13.222511912576451</v>
      </c>
      <c r="C75" s="5">
        <f t="shared" si="30"/>
        <v>-8.9992954014413495</v>
      </c>
      <c r="D75">
        <f t="shared" si="31"/>
        <v>13.222511912576451</v>
      </c>
      <c r="E75" s="5">
        <f t="shared" si="32"/>
        <v>6.0403812355437998E-3</v>
      </c>
      <c r="F75" s="5">
        <f t="shared" si="19"/>
        <v>-2.5509837767499204E-2</v>
      </c>
      <c r="G75" s="5">
        <f t="shared" si="20"/>
        <v>-0.71876483999999996</v>
      </c>
      <c r="H75">
        <f t="shared" si="33"/>
        <v>69</v>
      </c>
      <c r="I75">
        <f t="shared" si="21"/>
        <v>1.2042771838760875</v>
      </c>
      <c r="J75">
        <f t="shared" si="18"/>
        <v>14.9</v>
      </c>
      <c r="K75">
        <f t="shared" si="18"/>
        <v>12.63222</v>
      </c>
      <c r="L75">
        <f t="shared" si="18"/>
        <v>7.9017098068456049</v>
      </c>
      <c r="M75">
        <f t="shared" si="34"/>
        <v>1.54203953985607</v>
      </c>
      <c r="N75">
        <f t="shared" si="35"/>
        <v>0.95251080871305716</v>
      </c>
      <c r="O75">
        <f t="shared" si="24"/>
        <v>133.86087728698843</v>
      </c>
      <c r="P75">
        <f t="shared" si="25"/>
        <v>0.28451620424852964</v>
      </c>
      <c r="Q75">
        <f t="shared" si="26"/>
        <v>-0.14918039286386287</v>
      </c>
      <c r="R75">
        <f t="shared" si="27"/>
        <v>0.24226985133312517</v>
      </c>
      <c r="S75" t="str">
        <f t="shared" si="28"/>
        <v>-</v>
      </c>
      <c r="T75" t="str">
        <f t="shared" si="22"/>
        <v>No</v>
      </c>
      <c r="U75" t="str">
        <f t="shared" si="23"/>
        <v>Yes</v>
      </c>
    </row>
    <row r="76" spans="2:21">
      <c r="B76" s="5">
        <f t="shared" si="29"/>
        <v>13.082480567289842</v>
      </c>
      <c r="C76" s="5">
        <f t="shared" si="30"/>
        <v>-9.0653363995390386</v>
      </c>
      <c r="D76">
        <f t="shared" si="31"/>
        <v>13.082480567289842</v>
      </c>
      <c r="E76" s="5">
        <f t="shared" si="32"/>
        <v>6.0605606466993412E-3</v>
      </c>
      <c r="F76" s="5">
        <f t="shared" si="19"/>
        <v>-2.4346145855188295E-2</v>
      </c>
      <c r="G76" s="5">
        <f t="shared" si="20"/>
        <v>-0.71876483999999996</v>
      </c>
      <c r="H76">
        <f t="shared" si="33"/>
        <v>70</v>
      </c>
      <c r="I76">
        <f t="shared" si="21"/>
        <v>1.2217304763960306</v>
      </c>
      <c r="J76">
        <f t="shared" si="18"/>
        <v>14.9</v>
      </c>
      <c r="K76">
        <f t="shared" si="18"/>
        <v>12.63222</v>
      </c>
      <c r="L76">
        <f t="shared" si="18"/>
        <v>7.9017098068456049</v>
      </c>
      <c r="M76">
        <f t="shared" si="34"/>
        <v>1.5094870378352274</v>
      </c>
      <c r="N76">
        <f t="shared" si="35"/>
        <v>0.93240327630283093</v>
      </c>
      <c r="O76">
        <f t="shared" si="24"/>
        <v>134.79328056329126</v>
      </c>
      <c r="P76">
        <f t="shared" si="25"/>
        <v>0.28725945014361354</v>
      </c>
      <c r="Q76">
        <f t="shared" si="26"/>
        <v>-0.15018324028403407</v>
      </c>
      <c r="R76">
        <f t="shared" si="27"/>
        <v>0.2448734081818589</v>
      </c>
      <c r="S76" t="str">
        <f t="shared" si="28"/>
        <v>-</v>
      </c>
      <c r="T76" t="str">
        <f t="shared" si="22"/>
        <v>No</v>
      </c>
      <c r="U76" t="str">
        <f t="shared" si="23"/>
        <v>Yes</v>
      </c>
    </row>
    <row r="77" spans="2:21">
      <c r="B77" s="5">
        <f t="shared" si="29"/>
        <v>12.94451962301577</v>
      </c>
      <c r="C77" s="5">
        <f t="shared" si="30"/>
        <v>-9.1327841140538233</v>
      </c>
      <c r="D77">
        <f t="shared" si="31"/>
        <v>12.94451962301577</v>
      </c>
      <c r="E77" s="5">
        <f t="shared" si="32"/>
        <v>6.07991761666453E-3</v>
      </c>
      <c r="F77" s="5">
        <f t="shared" si="19"/>
        <v>-2.317503787100347E-2</v>
      </c>
      <c r="G77" s="5">
        <f t="shared" si="20"/>
        <v>-0.71876483999999996</v>
      </c>
      <c r="H77">
        <f t="shared" si="33"/>
        <v>71</v>
      </c>
      <c r="I77">
        <f t="shared" si="21"/>
        <v>1.2391837689159739</v>
      </c>
      <c r="J77">
        <f t="shared" si="18"/>
        <v>14.9</v>
      </c>
      <c r="K77">
        <f t="shared" si="18"/>
        <v>12.63222</v>
      </c>
      <c r="L77">
        <f t="shared" si="18"/>
        <v>7.9017098068456049</v>
      </c>
      <c r="M77">
        <f t="shared" si="34"/>
        <v>1.4777513313004604</v>
      </c>
      <c r="N77">
        <f t="shared" si="35"/>
        <v>0.91280027474858239</v>
      </c>
      <c r="O77">
        <f t="shared" si="24"/>
        <v>135.70608083803984</v>
      </c>
      <c r="P77">
        <f t="shared" si="25"/>
        <v>0.28999467886023367</v>
      </c>
      <c r="Q77">
        <f t="shared" si="26"/>
        <v>-0.15114034043435323</v>
      </c>
      <c r="R77">
        <f t="shared" si="27"/>
        <v>0.24749446713136414</v>
      </c>
      <c r="S77" t="str">
        <f t="shared" si="28"/>
        <v>-</v>
      </c>
      <c r="T77" t="str">
        <f t="shared" si="22"/>
        <v>No</v>
      </c>
      <c r="U77" t="str">
        <f t="shared" si="23"/>
        <v>Yes</v>
      </c>
    </row>
    <row r="78" spans="2:21">
      <c r="B78" s="5">
        <f t="shared" si="29"/>
        <v>12.808632328654312</v>
      </c>
      <c r="C78" s="5">
        <f t="shared" si="30"/>
        <v>-9.2016587743496192</v>
      </c>
      <c r="D78">
        <f t="shared" si="31"/>
        <v>12.808632328654312</v>
      </c>
      <c r="E78" s="5">
        <f t="shared" si="32"/>
        <v>6.0984285619531779E-3</v>
      </c>
      <c r="F78" s="5">
        <f t="shared" si="19"/>
        <v>-2.1996870545781502E-2</v>
      </c>
      <c r="G78" s="5">
        <f t="shared" si="20"/>
        <v>-0.71876483999999996</v>
      </c>
      <c r="H78">
        <f t="shared" si="33"/>
        <v>72</v>
      </c>
      <c r="I78">
        <f t="shared" si="21"/>
        <v>1.2566370614359172</v>
      </c>
      <c r="J78">
        <f t="shared" si="18"/>
        <v>14.9</v>
      </c>
      <c r="K78">
        <f t="shared" si="18"/>
        <v>12.63222</v>
      </c>
      <c r="L78">
        <f t="shared" si="18"/>
        <v>7.9017098068456049</v>
      </c>
      <c r="M78">
        <f t="shared" si="34"/>
        <v>1.4468183903236733</v>
      </c>
      <c r="N78">
        <f t="shared" si="35"/>
        <v>0.893693137827552</v>
      </c>
      <c r="O78">
        <f t="shared" si="24"/>
        <v>136.59977397586738</v>
      </c>
      <c r="P78">
        <f t="shared" si="25"/>
        <v>0.29272130287468223</v>
      </c>
      <c r="Q78">
        <f t="shared" si="26"/>
        <v>-0.15205140177285231</v>
      </c>
      <c r="R78">
        <f t="shared" si="27"/>
        <v>0.2501322297816938</v>
      </c>
      <c r="S78" t="str">
        <f t="shared" si="28"/>
        <v>-</v>
      </c>
      <c r="T78" t="str">
        <f t="shared" si="22"/>
        <v>No</v>
      </c>
      <c r="U78" t="str">
        <f t="shared" si="23"/>
        <v>Yes</v>
      </c>
    </row>
    <row r="79" spans="2:21">
      <c r="B79" s="5">
        <f t="shared" si="29"/>
        <v>12.674819541741265</v>
      </c>
      <c r="C79" s="5">
        <f t="shared" si="30"/>
        <v>-9.2719808566637774</v>
      </c>
      <c r="D79">
        <f t="shared" si="31"/>
        <v>12.674819541741265</v>
      </c>
      <c r="E79" s="5">
        <f t="shared" si="32"/>
        <v>6.1160709298298428E-3</v>
      </c>
      <c r="F79" s="5">
        <f t="shared" si="19"/>
        <v>-2.081200276070282E-2</v>
      </c>
      <c r="G79" s="5">
        <f t="shared" si="20"/>
        <v>-0.71876483999999996</v>
      </c>
      <c r="H79">
        <f t="shared" si="33"/>
        <v>73</v>
      </c>
      <c r="I79">
        <f t="shared" si="21"/>
        <v>1.2740903539558606</v>
      </c>
      <c r="J79">
        <f t="shared" si="18"/>
        <v>14.9</v>
      </c>
      <c r="K79">
        <f t="shared" si="18"/>
        <v>12.63222</v>
      </c>
      <c r="L79">
        <f t="shared" si="18"/>
        <v>7.9017098068456049</v>
      </c>
      <c r="M79">
        <f t="shared" si="34"/>
        <v>1.416673815721929</v>
      </c>
      <c r="N79">
        <f t="shared" si="35"/>
        <v>0.8750729712299441</v>
      </c>
      <c r="O79">
        <f t="shared" si="24"/>
        <v>137.47484694709732</v>
      </c>
      <c r="P79">
        <f t="shared" si="25"/>
        <v>0.29543875078719761</v>
      </c>
      <c r="Q79">
        <f t="shared" si="26"/>
        <v>-0.15291614678141541</v>
      </c>
      <c r="R79">
        <f t="shared" si="27"/>
        <v>0.25278589264479234</v>
      </c>
      <c r="S79" t="str">
        <f t="shared" si="28"/>
        <v>-</v>
      </c>
      <c r="T79" t="str">
        <f t="shared" si="22"/>
        <v>No</v>
      </c>
      <c r="U79" t="str">
        <f t="shared" si="23"/>
        <v>Yes</v>
      </c>
    </row>
    <row r="80" spans="2:21">
      <c r="B80" s="5">
        <f t="shared" si="29"/>
        <v>12.543079891047769</v>
      </c>
      <c r="C80" s="5">
        <f t="shared" si="30"/>
        <v>-9.3437710710131938</v>
      </c>
      <c r="D80">
        <f t="shared" si="31"/>
        <v>12.543079891047769</v>
      </c>
      <c r="E80" s="5">
        <f t="shared" si="32"/>
        <v>6.1328232257868657E-3</v>
      </c>
      <c r="F80" s="5">
        <f t="shared" si="19"/>
        <v>-1.9620795437972825E-2</v>
      </c>
      <c r="G80" s="5">
        <f t="shared" si="20"/>
        <v>-0.71876483999999996</v>
      </c>
      <c r="H80">
        <f t="shared" si="33"/>
        <v>74</v>
      </c>
      <c r="I80">
        <f t="shared" si="21"/>
        <v>1.2915436464758039</v>
      </c>
      <c r="J80">
        <f t="shared" si="18"/>
        <v>14.9</v>
      </c>
      <c r="K80">
        <f t="shared" si="18"/>
        <v>12.63222</v>
      </c>
      <c r="L80">
        <f t="shared" si="18"/>
        <v>7.9017098068456049</v>
      </c>
      <c r="M80">
        <f t="shared" si="34"/>
        <v>1.3873029059006894</v>
      </c>
      <c r="N80">
        <f t="shared" si="35"/>
        <v>0.85693069384769316</v>
      </c>
      <c r="O80">
        <f t="shared" si="24"/>
        <v>138.33177764094501</v>
      </c>
      <c r="P80">
        <f t="shared" si="25"/>
        <v>0.2981464666474426</v>
      </c>
      <c r="Q80">
        <f t="shared" si="26"/>
        <v>-0.15373431205033941</v>
      </c>
      <c r="R80">
        <f t="shared" si="27"/>
        <v>0.25545464738924495</v>
      </c>
      <c r="S80" t="str">
        <f t="shared" si="28"/>
        <v>-</v>
      </c>
      <c r="T80" t="str">
        <f t="shared" si="22"/>
        <v>No</v>
      </c>
      <c r="U80" t="str">
        <f t="shared" si="23"/>
        <v>Yes</v>
      </c>
    </row>
    <row r="81" spans="2:21">
      <c r="B81" s="5">
        <f t="shared" si="29"/>
        <v>12.413409932393664</v>
      </c>
      <c r="C81" s="5">
        <f t="shared" si="30"/>
        <v>-9.4170503467226556</v>
      </c>
      <c r="D81">
        <f t="shared" si="31"/>
        <v>12.413409932393664</v>
      </c>
      <c r="E81" s="5">
        <f t="shared" si="32"/>
        <v>6.1486650397321145E-3</v>
      </c>
      <c r="F81" s="5">
        <f t="shared" si="19"/>
        <v>-1.8423611430881521E-2</v>
      </c>
      <c r="G81" s="5">
        <f t="shared" si="20"/>
        <v>-0.71876483999999996</v>
      </c>
      <c r="H81">
        <f t="shared" si="33"/>
        <v>75</v>
      </c>
      <c r="I81">
        <f t="shared" si="21"/>
        <v>1.3089969389957472</v>
      </c>
      <c r="J81">
        <f t="shared" si="18"/>
        <v>14.9</v>
      </c>
      <c r="K81">
        <f t="shared" si="18"/>
        <v>12.63222</v>
      </c>
      <c r="L81">
        <f t="shared" si="18"/>
        <v>7.9017098068456049</v>
      </c>
      <c r="M81">
        <f t="shared" si="34"/>
        <v>1.3586907186041379</v>
      </c>
      <c r="N81">
        <f t="shared" si="35"/>
        <v>0.83925707591735699</v>
      </c>
      <c r="O81">
        <f t="shared" si="24"/>
        <v>139.17103471686235</v>
      </c>
      <c r="P81">
        <f t="shared" si="25"/>
        <v>0.30084390931413396</v>
      </c>
      <c r="Q81">
        <f t="shared" si="26"/>
        <v>-0.15450564835854189</v>
      </c>
      <c r="R81">
        <f t="shared" si="27"/>
        <v>0.25813768108650365</v>
      </c>
      <c r="S81" t="str">
        <f t="shared" si="28"/>
        <v>-</v>
      </c>
      <c r="T81" t="str">
        <f t="shared" si="22"/>
        <v>No</v>
      </c>
      <c r="U81" t="str">
        <f t="shared" si="23"/>
        <v>Yes</v>
      </c>
    </row>
    <row r="82" spans="2:21">
      <c r="B82" s="5">
        <f t="shared" si="29"/>
        <v>12.285804297707584</v>
      </c>
      <c r="C82" s="5">
        <f t="shared" si="30"/>
        <v>-9.4918398164806987</v>
      </c>
      <c r="D82">
        <f t="shared" si="31"/>
        <v>12.285804297707584</v>
      </c>
      <c r="E82" s="5">
        <f t="shared" si="32"/>
        <v>6.1635770708555436E-3</v>
      </c>
      <c r="F82" s="5">
        <f t="shared" si="19"/>
        <v>-1.7220815413274831E-2</v>
      </c>
      <c r="G82" s="5">
        <f t="shared" si="20"/>
        <v>-0.71876483999999996</v>
      </c>
      <c r="H82">
        <f t="shared" si="33"/>
        <v>76</v>
      </c>
      <c r="I82">
        <f t="shared" si="21"/>
        <v>1.3264502315156905</v>
      </c>
      <c r="J82">
        <f t="shared" si="18"/>
        <v>14.9</v>
      </c>
      <c r="K82">
        <f t="shared" si="18"/>
        <v>12.63222</v>
      </c>
      <c r="L82">
        <f t="shared" si="18"/>
        <v>7.9017098068456049</v>
      </c>
      <c r="M82">
        <f t="shared" si="34"/>
        <v>1.3308221278089722</v>
      </c>
      <c r="N82">
        <f t="shared" si="35"/>
        <v>0.82204277416315286</v>
      </c>
      <c r="O82">
        <f t="shared" si="24"/>
        <v>139.9930774910255</v>
      </c>
      <c r="P82">
        <f t="shared" si="25"/>
        <v>0.30353055184725636</v>
      </c>
      <c r="Q82">
        <f t="shared" si="26"/>
        <v>-0.15522992074954284</v>
      </c>
      <c r="R82">
        <f t="shared" si="27"/>
        <v>0.26083417645851287</v>
      </c>
      <c r="S82" t="str">
        <f t="shared" si="28"/>
        <v>-</v>
      </c>
      <c r="T82" t="str">
        <f t="shared" si="22"/>
        <v>No</v>
      </c>
      <c r="U82" t="str">
        <f t="shared" si="23"/>
        <v>Yes</v>
      </c>
    </row>
    <row r="83" spans="2:21">
      <c r="B83" s="5">
        <f t="shared" si="29"/>
        <v>12.16025583739785</v>
      </c>
      <c r="C83" s="5">
        <f t="shared" si="30"/>
        <v>-9.5681607988232411</v>
      </c>
      <c r="D83">
        <f t="shared" si="31"/>
        <v>12.16025583739785</v>
      </c>
      <c r="E83" s="5">
        <f t="shared" si="32"/>
        <v>6.177541151144249E-3</v>
      </c>
      <c r="F83" s="5">
        <f t="shared" si="19"/>
        <v>-1.6012773768471489E-2</v>
      </c>
      <c r="G83" s="5">
        <f t="shared" si="20"/>
        <v>-0.71876483999999996</v>
      </c>
      <c r="H83">
        <f t="shared" si="33"/>
        <v>77</v>
      </c>
      <c r="I83">
        <f t="shared" si="21"/>
        <v>1.3439035240356336</v>
      </c>
      <c r="J83">
        <f t="shared" si="18"/>
        <v>14.9</v>
      </c>
      <c r="K83">
        <f t="shared" si="18"/>
        <v>12.63222</v>
      </c>
      <c r="L83">
        <f t="shared" si="18"/>
        <v>7.9017098068456049</v>
      </c>
      <c r="M83">
        <f t="shared" si="34"/>
        <v>1.3036818760005862</v>
      </c>
      <c r="N83">
        <f t="shared" si="35"/>
        <v>0.80527836408771813</v>
      </c>
      <c r="O83">
        <f t="shared" si="24"/>
        <v>140.79835585511321</v>
      </c>
      <c r="P83">
        <f t="shared" si="25"/>
        <v>0.30620588093113166</v>
      </c>
      <c r="Q83">
        <f t="shared" si="26"/>
        <v>-0.15590690860292106</v>
      </c>
      <c r="R83">
        <f t="shared" si="27"/>
        <v>0.26354331212666121</v>
      </c>
      <c r="S83" t="str">
        <f t="shared" si="28"/>
        <v>-</v>
      </c>
      <c r="T83" t="str">
        <f t="shared" si="22"/>
        <v>No</v>
      </c>
      <c r="U83" t="str">
        <f t="shared" si="23"/>
        <v>Yes</v>
      </c>
    </row>
    <row r="84" spans="2:21">
      <c r="B84" s="5">
        <f t="shared" si="29"/>
        <v>12.036755756124572</v>
      </c>
      <c r="C84" s="5">
        <f t="shared" si="30"/>
        <v>-9.6460347789401002</v>
      </c>
      <c r="D84">
        <f t="shared" si="31"/>
        <v>12.036755756124572</v>
      </c>
      <c r="E84" s="5">
        <f t="shared" si="32"/>
        <v>6.1905402675174036E-3</v>
      </c>
      <c r="F84" s="5">
        <f t="shared" si="19"/>
        <v>-1.4799854477659019E-2</v>
      </c>
      <c r="G84" s="5">
        <f t="shared" si="20"/>
        <v>-0.71876483999999996</v>
      </c>
      <c r="H84">
        <f t="shared" si="33"/>
        <v>78</v>
      </c>
      <c r="I84">
        <f t="shared" si="21"/>
        <v>1.3613568165555772</v>
      </c>
      <c r="J84">
        <f t="shared" si="18"/>
        <v>14.9</v>
      </c>
      <c r="K84">
        <f t="shared" si="18"/>
        <v>12.63222</v>
      </c>
      <c r="L84">
        <f t="shared" si="18"/>
        <v>7.9017098068456049</v>
      </c>
      <c r="M84">
        <f t="shared" si="34"/>
        <v>1.2772546220708836</v>
      </c>
      <c r="N84">
        <f t="shared" si="35"/>
        <v>0.78895436955837173</v>
      </c>
      <c r="O84">
        <f t="shared" si="24"/>
        <v>141.5873102246716</v>
      </c>
      <c r="P84">
        <f t="shared" si="25"/>
        <v>0.3088693963270312</v>
      </c>
      <c r="Q84">
        <f t="shared" si="26"/>
        <v>-0.15653640570164878</v>
      </c>
      <c r="R84">
        <f t="shared" si="27"/>
        <v>0.26626426286197979</v>
      </c>
      <c r="S84" t="str">
        <f t="shared" si="28"/>
        <v>-</v>
      </c>
      <c r="T84" t="str">
        <f t="shared" si="22"/>
        <v>No</v>
      </c>
      <c r="U84" t="str">
        <f t="shared" si="23"/>
        <v>Yes</v>
      </c>
    </row>
    <row r="85" spans="2:21">
      <c r="B85" s="5">
        <f t="shared" si="29"/>
        <v>11.915293742086796</v>
      </c>
      <c r="C85" s="5">
        <f t="shared" si="30"/>
        <v>-9.7254833876942435</v>
      </c>
      <c r="D85">
        <f t="shared" si="31"/>
        <v>11.915293742086796</v>
      </c>
      <c r="E85" s="5">
        <f t="shared" si="32"/>
        <v>6.2025585825540635E-3</v>
      </c>
      <c r="F85" s="5">
        <f t="shared" si="19"/>
        <v>-1.3582427007803276E-2</v>
      </c>
      <c r="G85" s="5">
        <f t="shared" si="20"/>
        <v>-0.71876483999999996</v>
      </c>
      <c r="H85">
        <f t="shared" si="33"/>
        <v>79</v>
      </c>
      <c r="I85">
        <f t="shared" si="21"/>
        <v>1.3788101090755203</v>
      </c>
      <c r="J85">
        <f t="shared" si="18"/>
        <v>14.9</v>
      </c>
      <c r="K85">
        <f t="shared" si="18"/>
        <v>12.63222</v>
      </c>
      <c r="L85">
        <f t="shared" si="18"/>
        <v>7.9017098068456049</v>
      </c>
      <c r="M85">
        <f t="shared" si="34"/>
        <v>1.25152498507542</v>
      </c>
      <c r="N85">
        <f>M85/J85/K85/PI()*$K$3</f>
        <v>0.77306128983570133</v>
      </c>
      <c r="O85">
        <f t="shared" si="24"/>
        <v>142.36037151450731</v>
      </c>
      <c r="P85">
        <f t="shared" si="25"/>
        <v>0.31152061035361328</v>
      </c>
      <c r="Q85">
        <f t="shared" si="26"/>
        <v>-0.15711822029478512</v>
      </c>
      <c r="R85">
        <f t="shared" si="27"/>
        <v>0.26899619983651651</v>
      </c>
      <c r="S85" t="str">
        <f t="shared" si="28"/>
        <v>-</v>
      </c>
      <c r="T85" t="str">
        <f t="shared" si="22"/>
        <v>No</v>
      </c>
      <c r="U85" t="str">
        <f t="shared" si="23"/>
        <v>Yes</v>
      </c>
    </row>
    <row r="86" spans="2:21">
      <c r="B86" s="5">
        <f t="shared" si="29"/>
        <v>11.795858089957735</v>
      </c>
      <c r="C86" s="5">
        <f t="shared" si="30"/>
        <v>-9.8065283787381041</v>
      </c>
      <c r="D86">
        <f t="shared" si="31"/>
        <v>11.795858089957735</v>
      </c>
      <c r="E86" s="5">
        <f t="shared" si="32"/>
        <v>6.2135814537886379E-3</v>
      </c>
      <c r="F86" s="5">
        <f t="shared" si="19"/>
        <v>-1.2360862199105012E-2</v>
      </c>
      <c r="G86" s="5">
        <f t="shared" si="20"/>
        <v>-0.71876483999999996</v>
      </c>
      <c r="H86">
        <f t="shared" si="33"/>
        <v>80</v>
      </c>
      <c r="I86">
        <f t="shared" si="21"/>
        <v>1.3962634015954636</v>
      </c>
      <c r="J86">
        <f t="shared" si="18"/>
        <v>14.9</v>
      </c>
      <c r="K86">
        <f t="shared" si="18"/>
        <v>12.63222</v>
      </c>
      <c r="L86">
        <f t="shared" si="18"/>
        <v>7.9017098068456049</v>
      </c>
      <c r="M86">
        <f t="shared" si="34"/>
        <v>1.2264775840844389</v>
      </c>
      <c r="N86">
        <f t="shared" ref="N86:N110" si="36">M86/J86/K86/PI()*$K$3</f>
        <v>0.75758962418936748</v>
      </c>
      <c r="O86">
        <f t="shared" si="24"/>
        <v>143.11796113869667</v>
      </c>
      <c r="P86">
        <f t="shared" si="25"/>
        <v>0.31415904739401851</v>
      </c>
      <c r="Q86">
        <f t="shared" si="26"/>
        <v>-0.15765217515598784</v>
      </c>
      <c r="R86">
        <f t="shared" si="27"/>
        <v>0.2717382908758037</v>
      </c>
      <c r="S86" t="str">
        <f t="shared" si="28"/>
        <v>-</v>
      </c>
      <c r="T86" t="str">
        <f t="shared" si="22"/>
        <v>No</v>
      </c>
      <c r="U86" t="str">
        <f t="shared" si="23"/>
        <v>Yes</v>
      </c>
    </row>
    <row r="87" spans="2:21">
      <c r="B87" s="5">
        <f t="shared" si="29"/>
        <v>11.67843581761789</v>
      </c>
      <c r="C87" s="5">
        <f t="shared" si="30"/>
        <v>-9.8891916036058145</v>
      </c>
      <c r="D87">
        <f t="shared" si="31"/>
        <v>11.67843581761789</v>
      </c>
      <c r="E87" s="5">
        <f t="shared" si="32"/>
        <v>6.2235954515504725E-3</v>
      </c>
      <c r="F87" s="5">
        <f t="shared" si="19"/>
        <v>-1.1135532152038545E-2</v>
      </c>
      <c r="G87" s="5">
        <f t="shared" si="20"/>
        <v>-0.71876483999999996</v>
      </c>
      <c r="H87">
        <f t="shared" si="33"/>
        <v>81</v>
      </c>
      <c r="I87">
        <f t="shared" si="21"/>
        <v>1.4137166941154069</v>
      </c>
      <c r="J87">
        <f t="shared" si="18"/>
        <v>14.9</v>
      </c>
      <c r="K87">
        <f t="shared" si="18"/>
        <v>12.63222</v>
      </c>
      <c r="L87">
        <f t="shared" si="18"/>
        <v>7.9017098068456049</v>
      </c>
      <c r="M87">
        <f t="shared" si="34"/>
        <v>1.2020970743578696</v>
      </c>
      <c r="N87">
        <f t="shared" si="36"/>
        <v>0.7425298942432349</v>
      </c>
      <c r="O87">
        <f t="shared" si="24"/>
        <v>143.8604910329399</v>
      </c>
      <c r="P87">
        <f t="shared" si="25"/>
        <v>0.3167842434280797</v>
      </c>
      <c r="Q87">
        <f t="shared" si="26"/>
        <v>-0.15813810763742753</v>
      </c>
      <c r="R87">
        <f t="shared" si="27"/>
        <v>0.27448970071234779</v>
      </c>
      <c r="S87" t="str">
        <f>IF((D87=MAX(D$6:D$366)),"Apogee",IF((D87=MIN(D$6:D$366)),"Perigee","-"))</f>
        <v>-</v>
      </c>
      <c r="T87" t="str">
        <f t="shared" si="22"/>
        <v>No</v>
      </c>
      <c r="U87" t="str">
        <f t="shared" si="23"/>
        <v>Yes</v>
      </c>
    </row>
    <row r="88" spans="2:21">
      <c r="B88" s="5">
        <f t="shared" si="29"/>
        <v>11.563012776849247</v>
      </c>
      <c r="C88" s="5">
        <f t="shared" si="30"/>
        <v>-9.9734949846545522</v>
      </c>
      <c r="D88">
        <f t="shared" si="31"/>
        <v>11.563012776849247</v>
      </c>
      <c r="E88" s="5">
        <f t="shared" si="32"/>
        <v>6.2325883753258302E-3</v>
      </c>
      <c r="F88" s="5">
        <f t="shared" si="19"/>
        <v>-9.9068101140062387E-3</v>
      </c>
      <c r="G88" s="5">
        <f t="shared" si="20"/>
        <v>-0.71876483999999996</v>
      </c>
      <c r="H88">
        <f t="shared" si="33"/>
        <v>82</v>
      </c>
      <c r="I88">
        <f t="shared" si="21"/>
        <v>1.4311699866353502</v>
      </c>
      <c r="J88">
        <f t="shared" ref="J88:L151" si="37">J87</f>
        <v>14.9</v>
      </c>
      <c r="K88">
        <f t="shared" si="37"/>
        <v>12.63222</v>
      </c>
      <c r="L88">
        <f t="shared" si="37"/>
        <v>7.9017098068456049</v>
      </c>
      <c r="M88">
        <f t="shared" si="34"/>
        <v>1.1783681800687844</v>
      </c>
      <c r="N88">
        <f t="shared" si="36"/>
        <v>0.72787266418850305</v>
      </c>
      <c r="O88">
        <f t="shared" si="24"/>
        <v>144.58836369712841</v>
      </c>
      <c r="P88">
        <f t="shared" si="25"/>
        <v>0.31939574558849865</v>
      </c>
      <c r="Q88">
        <f t="shared" si="26"/>
        <v>-0.15857586971936533</v>
      </c>
      <c r="R88">
        <f t="shared" si="27"/>
        <v>0.27724959124005916</v>
      </c>
      <c r="S88" t="str">
        <f t="shared" ref="S88:S113" si="38">IF((D88=MAX(D$6:D$366)),"Apogee",IF((D88=MIN(D$6:D$366)),"Perigee","-"))</f>
        <v>-</v>
      </c>
      <c r="T88" t="str">
        <f t="shared" si="22"/>
        <v>No</v>
      </c>
      <c r="U88" t="str">
        <f t="shared" si="23"/>
        <v>Yes</v>
      </c>
    </row>
    <row r="89" spans="2:21">
      <c r="B89" s="5">
        <f t="shared" si="29"/>
        <v>11.449573758164881</v>
      </c>
      <c r="C89" s="5">
        <f t="shared" si="30"/>
        <v>-10.059460485722294</v>
      </c>
      <c r="D89">
        <f t="shared" si="31"/>
        <v>11.449573758164881</v>
      </c>
      <c r="E89" s="5">
        <f t="shared" si="32"/>
        <v>6.2405492686223437E-3</v>
      </c>
      <c r="F89" s="5">
        <f t="shared" si="19"/>
        <v>-8.6750703656437878E-3</v>
      </c>
      <c r="G89" s="5">
        <f t="shared" si="20"/>
        <v>-0.71876483999999996</v>
      </c>
      <c r="H89">
        <f t="shared" si="33"/>
        <v>83</v>
      </c>
      <c r="I89">
        <f t="shared" si="21"/>
        <v>1.4486232791552935</v>
      </c>
      <c r="J89">
        <f t="shared" si="37"/>
        <v>14.9</v>
      </c>
      <c r="K89">
        <f t="shared" si="37"/>
        <v>12.63222</v>
      </c>
      <c r="L89">
        <f t="shared" si="37"/>
        <v>7.9017098068456049</v>
      </c>
      <c r="M89">
        <f t="shared" si="34"/>
        <v>1.1552757237932962</v>
      </c>
      <c r="N89">
        <f t="shared" si="36"/>
        <v>0.71360855899948239</v>
      </c>
      <c r="O89">
        <f t="shared" si="24"/>
        <v>145.3019722561279</v>
      </c>
      <c r="P89">
        <f t="shared" si="25"/>
        <v>0.32199311173968487</v>
      </c>
      <c r="Q89">
        <f t="shared" si="26"/>
        <v>-0.15896532805522021</v>
      </c>
      <c r="R89">
        <f t="shared" si="27"/>
        <v>0.28001712176954718</v>
      </c>
      <c r="S89" t="str">
        <f t="shared" si="38"/>
        <v>-</v>
      </c>
      <c r="T89" t="str">
        <f t="shared" si="22"/>
        <v>No</v>
      </c>
      <c r="U89" t="str">
        <f t="shared" si="23"/>
        <v>Yes</v>
      </c>
    </row>
    <row r="90" spans="2:21">
      <c r="B90" s="5">
        <f t="shared" si="29"/>
        <v>11.338102589956947</v>
      </c>
      <c r="C90" s="5">
        <f t="shared" si="30"/>
        <v>-10.147110080363717</v>
      </c>
      <c r="D90">
        <f t="shared" si="31"/>
        <v>11.338102589956947</v>
      </c>
      <c r="E90" s="5">
        <f t="shared" si="32"/>
        <v>6.2474684323178152E-3</v>
      </c>
      <c r="F90" s="5">
        <f t="shared" si="19"/>
        <v>-7.4406881068106645E-3</v>
      </c>
      <c r="G90" s="5">
        <f t="shared" si="20"/>
        <v>-0.71876483999999996</v>
      </c>
      <c r="H90">
        <f t="shared" si="33"/>
        <v>84</v>
      </c>
      <c r="I90">
        <f t="shared" si="21"/>
        <v>1.4660765716752369</v>
      </c>
      <c r="J90">
        <f t="shared" si="37"/>
        <v>14.9</v>
      </c>
      <c r="K90">
        <f t="shared" si="37"/>
        <v>12.63222</v>
      </c>
      <c r="L90">
        <f t="shared" si="37"/>
        <v>7.9017098068456049</v>
      </c>
      <c r="M90">
        <f t="shared" si="34"/>
        <v>1.132804652977677</v>
      </c>
      <c r="N90">
        <f t="shared" si="36"/>
        <v>0.69972828078221194</v>
      </c>
      <c r="O90">
        <f t="shared" si="24"/>
        <v>146.00170053691011</v>
      </c>
      <c r="P90">
        <f t="shared" si="25"/>
        <v>0.32457591007814074</v>
      </c>
      <c r="Q90">
        <f t="shared" si="26"/>
        <v>-0.15930636401221804</v>
      </c>
      <c r="R90">
        <f t="shared" si="27"/>
        <v>0.28279144928420302</v>
      </c>
      <c r="S90" t="str">
        <f t="shared" si="38"/>
        <v>-</v>
      </c>
      <c r="T90" t="str">
        <f t="shared" si="22"/>
        <v>No</v>
      </c>
      <c r="U90" t="str">
        <f t="shared" si="23"/>
        <v>Yes</v>
      </c>
    </row>
    <row r="91" spans="2:21">
      <c r="B91" s="5">
        <f t="shared" si="29"/>
        <v>11.228582232152673</v>
      </c>
      <c r="C91" s="5">
        <f t="shared" si="30"/>
        <v>-10.236465717519843</v>
      </c>
      <c r="D91">
        <f t="shared" si="31"/>
        <v>11.228582232152673</v>
      </c>
      <c r="E91" s="5">
        <f t="shared" si="32"/>
        <v>6.2533374364770961E-3</v>
      </c>
      <c r="F91" s="5">
        <f t="shared" si="19"/>
        <v>-6.2040393423006598E-3</v>
      </c>
      <c r="G91" s="5">
        <f t="shared" si="20"/>
        <v>-0.71876483999999996</v>
      </c>
      <c r="H91">
        <f t="shared" si="33"/>
        <v>85</v>
      </c>
      <c r="I91">
        <f t="shared" si="21"/>
        <v>1.48352986419518</v>
      </c>
      <c r="J91">
        <f t="shared" si="37"/>
        <v>14.9</v>
      </c>
      <c r="K91">
        <f t="shared" si="37"/>
        <v>12.63222</v>
      </c>
      <c r="L91">
        <f t="shared" si="37"/>
        <v>7.9017098068456049</v>
      </c>
      <c r="M91">
        <f t="shared" si="34"/>
        <v>1.1109400635857143</v>
      </c>
      <c r="N91">
        <f t="shared" si="36"/>
        <v>0.68622262338132511</v>
      </c>
      <c r="O91">
        <f t="shared" si="24"/>
        <v>146.68792316029143</v>
      </c>
      <c r="P91">
        <f t="shared" si="25"/>
        <v>0.3271437187532315</v>
      </c>
      <c r="Q91">
        <f t="shared" si="26"/>
        <v>-0.15959887370751125</v>
      </c>
      <c r="R91">
        <f t="shared" si="27"/>
        <v>0.2855717286969901</v>
      </c>
      <c r="S91" t="str">
        <f t="shared" si="38"/>
        <v>-</v>
      </c>
      <c r="T91" t="str">
        <f t="shared" si="22"/>
        <v>No</v>
      </c>
      <c r="U91" t="str">
        <f t="shared" si="23"/>
        <v>Yes</v>
      </c>
    </row>
    <row r="92" spans="2:21">
      <c r="B92" s="5">
        <f t="shared" si="29"/>
        <v>11.120994864572745</v>
      </c>
      <c r="C92" s="5">
        <f t="shared" si="30"/>
        <v>-10.327549284471486</v>
      </c>
      <c r="D92">
        <f t="shared" si="31"/>
        <v>11.120994864572745</v>
      </c>
      <c r="E92" s="5">
        <f t="shared" si="32"/>
        <v>6.2581491306226691E-3</v>
      </c>
      <c r="F92" s="5">
        <f t="shared" si="19"/>
        <v>-4.9655007673070784E-3</v>
      </c>
      <c r="G92" s="5">
        <f t="shared" si="20"/>
        <v>-0.71876483999999996</v>
      </c>
      <c r="H92">
        <f t="shared" si="33"/>
        <v>86</v>
      </c>
      <c r="I92">
        <f t="shared" si="21"/>
        <v>1.5009831567151235</v>
      </c>
      <c r="J92">
        <f t="shared" si="37"/>
        <v>14.9</v>
      </c>
      <c r="K92">
        <f t="shared" si="37"/>
        <v>12.63222</v>
      </c>
      <c r="L92">
        <f t="shared" si="37"/>
        <v>7.9017098068456049</v>
      </c>
      <c r="M92">
        <f t="shared" si="34"/>
        <v>1.0896672211211456</v>
      </c>
      <c r="N92">
        <f t="shared" si="36"/>
        <v>0.67308248536551074</v>
      </c>
      <c r="O92">
        <f t="shared" si="24"/>
        <v>147.36100564565695</v>
      </c>
      <c r="P92">
        <f t="shared" si="25"/>
        <v>0.32969612550730165</v>
      </c>
      <c r="Q92">
        <f t="shared" si="26"/>
        <v>-0.15984276803979483</v>
      </c>
      <c r="R92">
        <f t="shared" si="27"/>
        <v>0.28835711310786616</v>
      </c>
      <c r="S92" t="str">
        <f t="shared" si="38"/>
        <v>-</v>
      </c>
      <c r="T92" t="str">
        <f t="shared" si="22"/>
        <v>No</v>
      </c>
      <c r="U92" t="str">
        <f t="shared" si="23"/>
        <v>Yes</v>
      </c>
    </row>
    <row r="93" spans="2:21">
      <c r="B93" s="5">
        <f t="shared" si="29"/>
        <v>11.015321970189435</v>
      </c>
      <c r="C93" s="5">
        <f t="shared" si="30"/>
        <v>-10.420382566920448</v>
      </c>
      <c r="D93">
        <f t="shared" si="31"/>
        <v>11.015321970189435</v>
      </c>
      <c r="E93" s="5">
        <f t="shared" si="32"/>
        <v>6.2618976524464031E-3</v>
      </c>
      <c r="F93" s="5">
        <f t="shared" si="19"/>
        <v>-3.7254496526779226E-3</v>
      </c>
      <c r="G93" s="5">
        <f t="shared" si="20"/>
        <v>-0.71876483999999996</v>
      </c>
      <c r="H93">
        <f t="shared" si="33"/>
        <v>87</v>
      </c>
      <c r="I93">
        <f t="shared" si="21"/>
        <v>1.5184364492350666</v>
      </c>
      <c r="J93">
        <f t="shared" si="37"/>
        <v>14.9</v>
      </c>
      <c r="K93">
        <f t="shared" si="37"/>
        <v>12.63222</v>
      </c>
      <c r="L93">
        <f t="shared" si="37"/>
        <v>7.9017098068456049</v>
      </c>
      <c r="M93">
        <f t="shared" si="34"/>
        <v>1.0689715792115526</v>
      </c>
      <c r="N93">
        <f t="shared" si="36"/>
        <v>0.66029888150670024</v>
      </c>
      <c r="O93">
        <f t="shared" si="24"/>
        <v>148.02130452716364</v>
      </c>
      <c r="P93">
        <f t="shared" si="25"/>
        <v>0.33223272733417969</v>
      </c>
      <c r="Q93">
        <f t="shared" si="26"/>
        <v>-0.16003797271650905</v>
      </c>
      <c r="R93">
        <f t="shared" si="27"/>
        <v>0.29114675406175716</v>
      </c>
      <c r="S93" t="str">
        <f t="shared" si="38"/>
        <v>-</v>
      </c>
      <c r="T93" t="str">
        <f t="shared" si="22"/>
        <v>No</v>
      </c>
      <c r="U93" t="str">
        <f t="shared" si="23"/>
        <v>Yes</v>
      </c>
    </row>
    <row r="94" spans="2:21">
      <c r="B94" s="5">
        <f t="shared" si="29"/>
        <v>10.911544413483643</v>
      </c>
      <c r="C94" s="5">
        <f t="shared" si="30"/>
        <v>-10.514987206036949</v>
      </c>
      <c r="D94">
        <f t="shared" si="31"/>
        <v>10.911544413483643</v>
      </c>
      <c r="E94" s="5">
        <f t="shared" si="32"/>
        <v>6.2645784349518712E-3</v>
      </c>
      <c r="F94" s="5">
        <f t="shared" si="19"/>
        <v>-2.4842637299953029E-3</v>
      </c>
      <c r="G94" s="5">
        <f t="shared" si="20"/>
        <v>-0.71876483999999996</v>
      </c>
      <c r="H94">
        <f t="shared" si="33"/>
        <v>88</v>
      </c>
      <c r="I94">
        <f t="shared" si="21"/>
        <v>1.5358897417550099</v>
      </c>
      <c r="J94">
        <f t="shared" si="37"/>
        <v>14.9</v>
      </c>
      <c r="K94">
        <f t="shared" si="37"/>
        <v>12.63222</v>
      </c>
      <c r="L94">
        <f t="shared" si="37"/>
        <v>7.9017098068456049</v>
      </c>
      <c r="M94">
        <f t="shared" si="34"/>
        <v>1.0488387959314758</v>
      </c>
      <c r="N94">
        <f t="shared" si="36"/>
        <v>0.64786295286278184</v>
      </c>
      <c r="O94">
        <f t="shared" si="24"/>
        <v>148.66916748002643</v>
      </c>
      <c r="P94">
        <f t="shared" si="25"/>
        <v>0.33475313015501679</v>
      </c>
      <c r="Q94">
        <f t="shared" si="26"/>
        <v>-0.16018442827641036</v>
      </c>
      <c r="R94">
        <f t="shared" si="27"/>
        <v>0.29393980180700463</v>
      </c>
      <c r="S94" t="str">
        <f t="shared" si="38"/>
        <v>-</v>
      </c>
      <c r="T94" t="str">
        <f t="shared" si="22"/>
        <v>No</v>
      </c>
      <c r="U94" t="str">
        <f t="shared" si="23"/>
        <v>Yes</v>
      </c>
    </row>
    <row r="95" spans="2:21">
      <c r="B95" s="5">
        <f t="shared" si="29"/>
        <v>10.809642514100195</v>
      </c>
      <c r="C95" s="5">
        <f t="shared" si="30"/>
        <v>-10.611384652305979</v>
      </c>
      <c r="D95">
        <f t="shared" si="31"/>
        <v>10.809642514100195</v>
      </c>
      <c r="E95" s="5">
        <f t="shared" si="32"/>
        <v>6.266188212018531E-3</v>
      </c>
      <c r="F95" s="5">
        <f t="shared" si="19"/>
        <v>-1.2423210765149244E-3</v>
      </c>
      <c r="G95" s="5">
        <f t="shared" si="20"/>
        <v>-0.71876483999999996</v>
      </c>
      <c r="H95">
        <f t="shared" si="33"/>
        <v>89</v>
      </c>
      <c r="I95">
        <f t="shared" si="21"/>
        <v>1.5533430342749532</v>
      </c>
      <c r="J95">
        <f t="shared" si="37"/>
        <v>14.9</v>
      </c>
      <c r="K95">
        <f t="shared" si="37"/>
        <v>12.63222</v>
      </c>
      <c r="L95">
        <f t="shared" si="37"/>
        <v>7.9017098068456049</v>
      </c>
      <c r="M95">
        <f t="shared" si="34"/>
        <v>1.029254748033803</v>
      </c>
      <c r="N95">
        <f t="shared" si="36"/>
        <v>0.6357659755682642</v>
      </c>
      <c r="O95">
        <f t="shared" si="24"/>
        <v>149.30493345559469</v>
      </c>
      <c r="P95">
        <f t="shared" si="25"/>
        <v>0.33725694851065113</v>
      </c>
      <c r="Q95">
        <f t="shared" si="26"/>
        <v>-0.16028209010770816</v>
      </c>
      <c r="R95">
        <f t="shared" si="27"/>
        <v>0.29673540555420835</v>
      </c>
      <c r="S95" t="str">
        <f t="shared" si="38"/>
        <v>-</v>
      </c>
      <c r="T95" t="str">
        <f t="shared" si="22"/>
        <v>No</v>
      </c>
      <c r="U95" t="str">
        <f t="shared" si="23"/>
        <v>Yes</v>
      </c>
    </row>
    <row r="96" spans="2:21">
      <c r="B96" s="5">
        <f t="shared" si="29"/>
        <v>10.709596116</v>
      </c>
      <c r="C96" s="5">
        <f t="shared" si="30"/>
        <v>-10.709596116</v>
      </c>
      <c r="D96">
        <f t="shared" si="31"/>
        <v>10.709596116</v>
      </c>
      <c r="E96" s="5">
        <f t="shared" si="32"/>
        <v>6.2667250223809971E-3</v>
      </c>
      <c r="F96" s="5">
        <f t="shared" si="19"/>
        <v>-4.3605096892001183E-18</v>
      </c>
      <c r="G96" s="5">
        <f t="shared" si="20"/>
        <v>-0.71876483999999996</v>
      </c>
      <c r="H96">
        <f t="shared" si="33"/>
        <v>90</v>
      </c>
      <c r="I96">
        <f t="shared" si="21"/>
        <v>1.5707963267948966</v>
      </c>
      <c r="J96">
        <f t="shared" si="37"/>
        <v>14.9</v>
      </c>
      <c r="K96">
        <f t="shared" si="37"/>
        <v>12.63222</v>
      </c>
      <c r="L96">
        <f t="shared" si="37"/>
        <v>7.9017098068456049</v>
      </c>
      <c r="M96">
        <f t="shared" si="34"/>
        <v>1.0102055432497827</v>
      </c>
      <c r="N96">
        <f t="shared" si="36"/>
        <v>0.62399936843193793</v>
      </c>
      <c r="O96">
        <f t="shared" si="24"/>
        <v>149.92893282402662</v>
      </c>
      <c r="P96">
        <f t="shared" si="25"/>
        <v>0.33974380526960174</v>
      </c>
      <c r="Q96">
        <f t="shared" si="26"/>
        <v>-0.16033092846168126</v>
      </c>
      <c r="R96">
        <f t="shared" si="27"/>
        <v>0.29953271373538531</v>
      </c>
      <c r="S96" t="str">
        <f t="shared" si="38"/>
        <v>-</v>
      </c>
      <c r="T96" t="str">
        <f t="shared" si="22"/>
        <v>No</v>
      </c>
      <c r="U96" t="str">
        <f t="shared" si="23"/>
        <v>Yes</v>
      </c>
    </row>
    <row r="97" spans="2:21">
      <c r="B97" s="5">
        <f t="shared" si="29"/>
        <v>10.611384652305979</v>
      </c>
      <c r="C97" s="5">
        <f t="shared" si="30"/>
        <v>-10.809642514100195</v>
      </c>
      <c r="D97">
        <f t="shared" si="31"/>
        <v>10.611384652305979</v>
      </c>
      <c r="E97" s="5">
        <f t="shared" si="32"/>
        <v>6.266188212018531E-3</v>
      </c>
      <c r="F97" s="5">
        <f t="shared" si="19"/>
        <v>1.2423210765149157E-3</v>
      </c>
      <c r="G97" s="5">
        <f t="shared" si="20"/>
        <v>-0.71876483999999996</v>
      </c>
      <c r="H97">
        <f t="shared" si="33"/>
        <v>91</v>
      </c>
      <c r="I97">
        <f t="shared" si="21"/>
        <v>1.5882496193148399</v>
      </c>
      <c r="J97">
        <f t="shared" si="37"/>
        <v>14.9</v>
      </c>
      <c r="K97">
        <f t="shared" si="37"/>
        <v>12.63222</v>
      </c>
      <c r="L97">
        <f t="shared" si="37"/>
        <v>7.9017098068456049</v>
      </c>
      <c r="M97">
        <f t="shared" si="34"/>
        <v>0.99167753080939736</v>
      </c>
      <c r="N97">
        <f t="shared" si="36"/>
        <v>0.61255469943526319</v>
      </c>
      <c r="O97">
        <f t="shared" si="24"/>
        <v>150.54148752346188</v>
      </c>
      <c r="P97">
        <f t="shared" si="25"/>
        <v>0.34221333135083354</v>
      </c>
      <c r="Q97">
        <f t="shared" si="26"/>
        <v>-0.16033092846167987</v>
      </c>
      <c r="R97">
        <f t="shared" si="27"/>
        <v>0.30233087426336569</v>
      </c>
      <c r="S97" t="str">
        <f t="shared" si="38"/>
        <v>-</v>
      </c>
      <c r="T97" t="str">
        <f t="shared" si="22"/>
        <v>No</v>
      </c>
      <c r="U97" t="str">
        <f t="shared" si="23"/>
        <v>Yes</v>
      </c>
    </row>
    <row r="98" spans="2:21">
      <c r="B98" s="5">
        <f t="shared" si="29"/>
        <v>10.514987206036951</v>
      </c>
      <c r="C98" s="5">
        <f t="shared" si="30"/>
        <v>-10.911544413483641</v>
      </c>
      <c r="D98">
        <f t="shared" si="31"/>
        <v>10.514987206036951</v>
      </c>
      <c r="E98" s="5">
        <f t="shared" si="32"/>
        <v>6.2645784349518712E-3</v>
      </c>
      <c r="F98" s="5">
        <f t="shared" si="19"/>
        <v>2.4842637299952782E-3</v>
      </c>
      <c r="G98" s="5">
        <f t="shared" si="20"/>
        <v>-0.71876483999999996</v>
      </c>
      <c r="H98">
        <f t="shared" si="33"/>
        <v>92</v>
      </c>
      <c r="I98">
        <f t="shared" si="21"/>
        <v>1.605702911834783</v>
      </c>
      <c r="J98">
        <f t="shared" si="37"/>
        <v>14.9</v>
      </c>
      <c r="K98">
        <f t="shared" si="37"/>
        <v>12.63222</v>
      </c>
      <c r="L98">
        <f t="shared" si="37"/>
        <v>7.9017098068456049</v>
      </c>
      <c r="M98">
        <f t="shared" si="34"/>
        <v>0.97365731032532687</v>
      </c>
      <c r="N98">
        <f t="shared" si="36"/>
        <v>0.60142369121995398</v>
      </c>
      <c r="O98">
        <f t="shared" si="24"/>
        <v>151.14291121468185</v>
      </c>
      <c r="P98">
        <f t="shared" si="25"/>
        <v>0.34466516546061721</v>
      </c>
      <c r="Q98">
        <f t="shared" si="26"/>
        <v>-0.16028209010771041</v>
      </c>
      <c r="R98">
        <f t="shared" si="27"/>
        <v>0.30512903479134595</v>
      </c>
      <c r="S98" t="str">
        <f t="shared" si="38"/>
        <v>-</v>
      </c>
      <c r="T98" t="str">
        <f t="shared" si="22"/>
        <v>No</v>
      </c>
      <c r="U98" t="str">
        <f t="shared" si="23"/>
        <v>Yes</v>
      </c>
    </row>
    <row r="99" spans="2:21">
      <c r="B99" s="5">
        <f t="shared" si="29"/>
        <v>10.42038256692045</v>
      </c>
      <c r="C99" s="5">
        <f t="shared" si="30"/>
        <v>-11.015321970189433</v>
      </c>
      <c r="D99">
        <f t="shared" si="31"/>
        <v>10.42038256692045</v>
      </c>
      <c r="E99" s="5">
        <f t="shared" si="32"/>
        <v>6.2618976524464031E-3</v>
      </c>
      <c r="F99" s="5">
        <f t="shared" si="19"/>
        <v>3.7254496526779135E-3</v>
      </c>
      <c r="G99" s="5">
        <f t="shared" si="20"/>
        <v>-0.71876483999999996</v>
      </c>
      <c r="H99">
        <f t="shared" si="33"/>
        <v>93</v>
      </c>
      <c r="I99">
        <f t="shared" si="21"/>
        <v>1.6231562043547265</v>
      </c>
      <c r="J99">
        <f t="shared" si="37"/>
        <v>14.9</v>
      </c>
      <c r="K99">
        <f t="shared" si="37"/>
        <v>12.63222</v>
      </c>
      <c r="L99">
        <f t="shared" si="37"/>
        <v>7.9017098068456049</v>
      </c>
      <c r="M99">
        <f t="shared" si="34"/>
        <v>0.95613173917542149</v>
      </c>
      <c r="N99">
        <f t="shared" si="36"/>
        <v>0.59059822564809672</v>
      </c>
      <c r="O99">
        <f t="shared" si="24"/>
        <v>151.73350944032995</v>
      </c>
      <c r="P99">
        <f t="shared" si="25"/>
        <v>0.34709895384266298</v>
      </c>
      <c r="Q99">
        <f t="shared" si="26"/>
        <v>-0.16018442827640655</v>
      </c>
      <c r="R99">
        <f t="shared" si="27"/>
        <v>0.30792634297252297</v>
      </c>
      <c r="S99" t="str">
        <f t="shared" si="38"/>
        <v>-</v>
      </c>
      <c r="T99" t="str">
        <f t="shared" si="22"/>
        <v>No</v>
      </c>
      <c r="U99" t="str">
        <f t="shared" si="23"/>
        <v>Yes</v>
      </c>
    </row>
    <row r="100" spans="2:21">
      <c r="B100" s="5">
        <f t="shared" si="29"/>
        <v>10.327549284471486</v>
      </c>
      <c r="C100" s="5">
        <f t="shared" si="30"/>
        <v>-11.120994864572745</v>
      </c>
      <c r="D100">
        <f t="shared" si="31"/>
        <v>10.327549284471486</v>
      </c>
      <c r="E100" s="5">
        <f t="shared" si="32"/>
        <v>6.2581491306226691E-3</v>
      </c>
      <c r="F100" s="5">
        <f t="shared" si="19"/>
        <v>4.9655007673070862E-3</v>
      </c>
      <c r="G100" s="5">
        <f t="shared" si="20"/>
        <v>-0.71876483999999996</v>
      </c>
      <c r="H100">
        <f t="shared" si="33"/>
        <v>94</v>
      </c>
      <c r="I100">
        <f t="shared" si="21"/>
        <v>1.6406094968746698</v>
      </c>
      <c r="J100">
        <f t="shared" si="37"/>
        <v>14.9</v>
      </c>
      <c r="K100">
        <f t="shared" si="37"/>
        <v>12.63222</v>
      </c>
      <c r="L100">
        <f t="shared" si="37"/>
        <v>7.9017098068456049</v>
      </c>
      <c r="M100">
        <f t="shared" si="34"/>
        <v>0.93908793851050743</v>
      </c>
      <c r="N100">
        <f t="shared" si="36"/>
        <v>0.58007034751314523</v>
      </c>
      <c r="O100">
        <f t="shared" si="24"/>
        <v>152.31357978784311</v>
      </c>
      <c r="P100">
        <f t="shared" si="25"/>
        <v>0.34951435004089121</v>
      </c>
      <c r="Q100">
        <f t="shared" si="26"/>
        <v>-0.16003797271650858</v>
      </c>
      <c r="R100">
        <f t="shared" si="27"/>
        <v>0.31072194671972669</v>
      </c>
      <c r="S100" t="str">
        <f t="shared" si="38"/>
        <v>-</v>
      </c>
      <c r="T100" t="str">
        <f t="shared" si="22"/>
        <v>No</v>
      </c>
      <c r="U100" t="str">
        <f t="shared" si="23"/>
        <v>Yes</v>
      </c>
    </row>
    <row r="101" spans="2:21">
      <c r="B101" s="5">
        <f t="shared" si="29"/>
        <v>10.236465717519843</v>
      </c>
      <c r="C101" s="5">
        <f t="shared" si="30"/>
        <v>-11.228582232152673</v>
      </c>
      <c r="D101">
        <f t="shared" si="31"/>
        <v>10.236465717519843</v>
      </c>
      <c r="E101" s="5">
        <f t="shared" si="32"/>
        <v>6.2533374364770961E-3</v>
      </c>
      <c r="F101" s="5">
        <f t="shared" si="19"/>
        <v>6.2040393423006511E-3</v>
      </c>
      <c r="G101" s="5">
        <f t="shared" si="20"/>
        <v>-0.71876483999999996</v>
      </c>
      <c r="H101">
        <f t="shared" si="33"/>
        <v>95</v>
      </c>
      <c r="I101">
        <f t="shared" si="21"/>
        <v>1.6580627893946132</v>
      </c>
      <c r="J101">
        <f t="shared" si="37"/>
        <v>14.9</v>
      </c>
      <c r="K101">
        <f t="shared" si="37"/>
        <v>12.63222</v>
      </c>
      <c r="L101">
        <f t="shared" si="37"/>
        <v>7.9017098068456049</v>
      </c>
      <c r="M101">
        <f t="shared" si="34"/>
        <v>0.92251329800649706</v>
      </c>
      <c r="N101">
        <f t="shared" si="36"/>
        <v>0.56983226747527749</v>
      </c>
      <c r="O101">
        <f t="shared" si="24"/>
        <v>152.88341205531839</v>
      </c>
      <c r="P101">
        <f t="shared" si="25"/>
        <v>0.35191101467416036</v>
      </c>
      <c r="Q101">
        <f t="shared" si="26"/>
        <v>-0.15984276803979697</v>
      </c>
      <c r="R101">
        <f t="shared" si="27"/>
        <v>0.31351499446497416</v>
      </c>
      <c r="S101" t="str">
        <f t="shared" si="38"/>
        <v>-</v>
      </c>
      <c r="T101" t="str">
        <f t="shared" si="22"/>
        <v>No</v>
      </c>
      <c r="U101" t="str">
        <f t="shared" si="23"/>
        <v>Yes</v>
      </c>
    </row>
    <row r="102" spans="2:21">
      <c r="B102" s="5">
        <f t="shared" si="29"/>
        <v>10.147110080363719</v>
      </c>
      <c r="C102" s="5">
        <f t="shared" si="30"/>
        <v>-11.338102589956943</v>
      </c>
      <c r="D102">
        <f t="shared" si="31"/>
        <v>10.147110080363719</v>
      </c>
      <c r="E102" s="5">
        <f t="shared" si="32"/>
        <v>6.2474684323178152E-3</v>
      </c>
      <c r="F102" s="5">
        <f t="shared" si="19"/>
        <v>7.4406881068106567E-3</v>
      </c>
      <c r="G102" s="5">
        <f t="shared" si="20"/>
        <v>-0.71876483999999996</v>
      </c>
      <c r="H102">
        <f t="shared" si="33"/>
        <v>96</v>
      </c>
      <c r="I102">
        <f t="shared" si="21"/>
        <v>1.6755160819145563</v>
      </c>
      <c r="J102">
        <f t="shared" si="37"/>
        <v>14.9</v>
      </c>
      <c r="K102">
        <f t="shared" si="37"/>
        <v>12.63222</v>
      </c>
      <c r="L102">
        <f t="shared" si="37"/>
        <v>7.9017098068456049</v>
      </c>
      <c r="M102">
        <f t="shared" si="34"/>
        <v>0.90639547947219978</v>
      </c>
      <c r="N102">
        <f t="shared" si="36"/>
        <v>0.55987636428992416</v>
      </c>
      <c r="O102">
        <f t="shared" si="24"/>
        <v>153.44328841960831</v>
      </c>
      <c r="P102">
        <f t="shared" si="25"/>
        <v>0.35428861522234278</v>
      </c>
      <c r="Q102">
        <f t="shared" si="26"/>
        <v>-0.15959887370750489</v>
      </c>
      <c r="R102">
        <f t="shared" si="27"/>
        <v>0.31630463541886511</v>
      </c>
      <c r="S102" t="str">
        <f t="shared" si="38"/>
        <v>-</v>
      </c>
      <c r="T102" t="str">
        <f t="shared" si="22"/>
        <v>No</v>
      </c>
      <c r="U102" t="str">
        <f t="shared" si="23"/>
        <v>Yes</v>
      </c>
    </row>
    <row r="103" spans="2:21">
      <c r="B103" s="5">
        <f t="shared" si="29"/>
        <v>10.059460485722298</v>
      </c>
      <c r="C103" s="5">
        <f t="shared" si="30"/>
        <v>-11.449573758164879</v>
      </c>
      <c r="D103">
        <f t="shared" si="31"/>
        <v>10.059460485722298</v>
      </c>
      <c r="E103" s="5">
        <f t="shared" si="32"/>
        <v>6.2405492686223446E-3</v>
      </c>
      <c r="F103" s="5">
        <f t="shared" si="19"/>
        <v>8.6750703656437791E-3</v>
      </c>
      <c r="G103" s="5">
        <f t="shared" si="20"/>
        <v>-0.71876483999999996</v>
      </c>
      <c r="H103">
        <f t="shared" si="33"/>
        <v>97</v>
      </c>
      <c r="I103">
        <f t="shared" si="21"/>
        <v>1.6929693744344996</v>
      </c>
      <c r="J103">
        <f t="shared" si="37"/>
        <v>14.9</v>
      </c>
      <c r="K103">
        <f t="shared" si="37"/>
        <v>12.63222</v>
      </c>
      <c r="L103">
        <f t="shared" si="37"/>
        <v>7.9017098068456049</v>
      </c>
      <c r="M103">
        <f t="shared" si="34"/>
        <v>0.89072241941694696</v>
      </c>
      <c r="N103">
        <f t="shared" si="36"/>
        <v>0.55019518639377862</v>
      </c>
      <c r="O103">
        <f t="shared" si="24"/>
        <v>153.99348360600209</v>
      </c>
      <c r="P103">
        <f t="shared" si="25"/>
        <v>0.35664682582316665</v>
      </c>
      <c r="Q103">
        <f t="shared" si="26"/>
        <v>-0.15930636401222503</v>
      </c>
      <c r="R103">
        <f t="shared" si="27"/>
        <v>0.31909001982974117</v>
      </c>
      <c r="S103" t="str">
        <f t="shared" si="38"/>
        <v>-</v>
      </c>
      <c r="T103" t="str">
        <f t="shared" si="22"/>
        <v>No</v>
      </c>
      <c r="U103" t="str">
        <f t="shared" si="23"/>
        <v>Yes</v>
      </c>
    </row>
    <row r="104" spans="2:21">
      <c r="B104" s="5">
        <f t="shared" si="29"/>
        <v>9.9734949846545522</v>
      </c>
      <c r="C104" s="5">
        <f t="shared" si="30"/>
        <v>-11.563012776849245</v>
      </c>
      <c r="D104">
        <f t="shared" si="31"/>
        <v>9.9734949846545522</v>
      </c>
      <c r="E104" s="5">
        <f t="shared" si="32"/>
        <v>6.2325883753258302E-3</v>
      </c>
      <c r="F104" s="5">
        <f t="shared" si="19"/>
        <v>9.9068101140062179E-3</v>
      </c>
      <c r="G104" s="5">
        <f t="shared" si="20"/>
        <v>-0.71876483999999996</v>
      </c>
      <c r="H104">
        <f t="shared" si="33"/>
        <v>98</v>
      </c>
      <c r="I104">
        <f t="shared" si="21"/>
        <v>1.7104226669544427</v>
      </c>
      <c r="J104">
        <f t="shared" si="37"/>
        <v>14.9</v>
      </c>
      <c r="K104">
        <f t="shared" si="37"/>
        <v>12.63222</v>
      </c>
      <c r="L104">
        <f t="shared" si="37"/>
        <v>7.9017098068456049</v>
      </c>
      <c r="M104">
        <f t="shared" si="34"/>
        <v>0.87548233067516501</v>
      </c>
      <c r="N104">
        <f t="shared" si="36"/>
        <v>0.54078145290828805</v>
      </c>
      <c r="O104">
        <f t="shared" si="24"/>
        <v>154.53426505891036</v>
      </c>
      <c r="P104">
        <f t="shared" si="25"/>
        <v>0.35898532707922615</v>
      </c>
      <c r="Q104">
        <f t="shared" si="26"/>
        <v>-0.15896532805522157</v>
      </c>
      <c r="R104">
        <f t="shared" si="27"/>
        <v>0.32187029924252836</v>
      </c>
      <c r="S104" t="str">
        <f t="shared" si="38"/>
        <v>-</v>
      </c>
      <c r="T104" t="str">
        <f t="shared" si="22"/>
        <v>No</v>
      </c>
      <c r="U104" t="str">
        <f t="shared" si="23"/>
        <v>Yes</v>
      </c>
    </row>
    <row r="105" spans="2:21">
      <c r="B105" s="5">
        <f t="shared" si="29"/>
        <v>9.8891916036058145</v>
      </c>
      <c r="C105" s="5">
        <f t="shared" si="30"/>
        <v>-11.67843581761789</v>
      </c>
      <c r="D105">
        <f t="shared" si="31"/>
        <v>9.8891916036058145</v>
      </c>
      <c r="E105" s="5">
        <f t="shared" si="32"/>
        <v>6.2235954515504725E-3</v>
      </c>
      <c r="F105" s="5">
        <f t="shared" si="19"/>
        <v>1.1135532152038552E-2</v>
      </c>
      <c r="G105" s="5">
        <f t="shared" si="20"/>
        <v>-0.71876483999999996</v>
      </c>
      <c r="H105">
        <f t="shared" si="33"/>
        <v>99</v>
      </c>
      <c r="I105">
        <f t="shared" si="21"/>
        <v>1.7278759594743864</v>
      </c>
      <c r="J105">
        <f t="shared" si="37"/>
        <v>14.9</v>
      </c>
      <c r="K105">
        <f t="shared" si="37"/>
        <v>12.63222</v>
      </c>
      <c r="L105">
        <f t="shared" si="37"/>
        <v>7.9017098068456049</v>
      </c>
      <c r="M105">
        <f t="shared" si="34"/>
        <v>0.8606637031783555</v>
      </c>
      <c r="N105">
        <f t="shared" si="36"/>
        <v>0.53162805411650282</v>
      </c>
      <c r="O105">
        <f t="shared" si="24"/>
        <v>155.06589311302687</v>
      </c>
      <c r="P105">
        <f t="shared" si="25"/>
        <v>0.36130380587472949</v>
      </c>
      <c r="Q105">
        <f t="shared" si="26"/>
        <v>-0.15857586971936427</v>
      </c>
      <c r="R105">
        <f t="shared" si="27"/>
        <v>0.3246446267571842</v>
      </c>
      <c r="S105" t="str">
        <f t="shared" si="38"/>
        <v>-</v>
      </c>
      <c r="T105" t="str">
        <f t="shared" si="22"/>
        <v>No</v>
      </c>
      <c r="U105" t="str">
        <f t="shared" si="23"/>
        <v>Yes</v>
      </c>
    </row>
    <row r="106" spans="2:21">
      <c r="B106" s="5">
        <f t="shared" si="29"/>
        <v>9.8065283787381023</v>
      </c>
      <c r="C106" s="5">
        <f t="shared" si="30"/>
        <v>-11.795858089957735</v>
      </c>
      <c r="D106">
        <f t="shared" si="31"/>
        <v>9.8065283787381023</v>
      </c>
      <c r="E106" s="5">
        <f t="shared" si="32"/>
        <v>6.213581453788637E-3</v>
      </c>
      <c r="F106" s="5">
        <f t="shared" si="19"/>
        <v>1.2360862199105005E-2</v>
      </c>
      <c r="G106" s="5">
        <f t="shared" si="20"/>
        <v>-0.71876483999999996</v>
      </c>
      <c r="H106">
        <f t="shared" si="33"/>
        <v>100</v>
      </c>
      <c r="I106">
        <f t="shared" si="21"/>
        <v>1.7453292519943295</v>
      </c>
      <c r="J106">
        <f t="shared" si="37"/>
        <v>14.9</v>
      </c>
      <c r="K106">
        <f t="shared" si="37"/>
        <v>12.63222</v>
      </c>
      <c r="L106">
        <f t="shared" si="37"/>
        <v>7.9017098068456049</v>
      </c>
      <c r="M106">
        <f t="shared" si="34"/>
        <v>0.84625530395859594</v>
      </c>
      <c r="N106">
        <f t="shared" si="36"/>
        <v>0.52272805146523826</v>
      </c>
      <c r="O106">
        <f t="shared" si="24"/>
        <v>155.58862116449211</v>
      </c>
      <c r="P106">
        <f t="shared" si="25"/>
        <v>0.36360195520136979</v>
      </c>
      <c r="Q106">
        <f t="shared" si="26"/>
        <v>-0.15813810763742667</v>
      </c>
      <c r="R106">
        <f t="shared" si="27"/>
        <v>0.32741215728667222</v>
      </c>
      <c r="S106" t="str">
        <f t="shared" si="38"/>
        <v>-</v>
      </c>
      <c r="T106" t="str">
        <f t="shared" si="22"/>
        <v>No</v>
      </c>
      <c r="U106" t="str">
        <f t="shared" si="23"/>
        <v>Yes</v>
      </c>
    </row>
    <row r="107" spans="2:21">
      <c r="B107" s="5">
        <f t="shared" si="29"/>
        <v>9.7254833876942453</v>
      </c>
      <c r="C107" s="5">
        <f t="shared" si="30"/>
        <v>-11.915293742086796</v>
      </c>
      <c r="D107">
        <f t="shared" si="31"/>
        <v>9.7254833876942453</v>
      </c>
      <c r="E107" s="5">
        <f t="shared" si="32"/>
        <v>6.2025585825540635E-3</v>
      </c>
      <c r="F107" s="5">
        <f t="shared" si="19"/>
        <v>1.3582427007803268E-2</v>
      </c>
      <c r="G107" s="5">
        <f t="shared" si="20"/>
        <v>-0.71876483999999996</v>
      </c>
      <c r="H107">
        <f t="shared" si="33"/>
        <v>101</v>
      </c>
      <c r="I107">
        <f t="shared" si="21"/>
        <v>1.7627825445142729</v>
      </c>
      <c r="J107">
        <f t="shared" si="37"/>
        <v>14.9</v>
      </c>
      <c r="K107">
        <f t="shared" si="37"/>
        <v>12.63222</v>
      </c>
      <c r="L107">
        <f t="shared" si="37"/>
        <v>7.9017098068456049</v>
      </c>
      <c r="M107">
        <f t="shared" si="34"/>
        <v>0.83224617646163757</v>
      </c>
      <c r="N107">
        <f t="shared" si="36"/>
        <v>0.51407467714077859</v>
      </c>
      <c r="O107">
        <f t="shared" si="24"/>
        <v>156.10269584163288</v>
      </c>
      <c r="P107">
        <f t="shared" si="25"/>
        <v>0.36587947399295101</v>
      </c>
      <c r="Q107">
        <f t="shared" si="26"/>
        <v>-0.15765217515599012</v>
      </c>
      <c r="R107">
        <f t="shared" si="27"/>
        <v>0.33017204781438347</v>
      </c>
      <c r="S107" t="str">
        <f t="shared" si="38"/>
        <v>-</v>
      </c>
      <c r="T107" t="str">
        <f t="shared" si="22"/>
        <v>No</v>
      </c>
      <c r="U107" t="str">
        <f t="shared" si="23"/>
        <v>Yes</v>
      </c>
    </row>
    <row r="108" spans="2:21">
      <c r="B108" s="5">
        <f t="shared" si="29"/>
        <v>9.6460347789401037</v>
      </c>
      <c r="C108" s="5">
        <f t="shared" si="30"/>
        <v>-12.036755756124572</v>
      </c>
      <c r="D108">
        <f t="shared" si="31"/>
        <v>9.6460347789401037</v>
      </c>
      <c r="E108" s="5">
        <f t="shared" si="32"/>
        <v>6.1905402675174028E-3</v>
      </c>
      <c r="F108" s="5">
        <f t="shared" si="19"/>
        <v>1.4799854477659009E-2</v>
      </c>
      <c r="G108" s="5">
        <f t="shared" si="20"/>
        <v>-0.71876483999999996</v>
      </c>
      <c r="H108">
        <f t="shared" si="33"/>
        <v>102</v>
      </c>
      <c r="I108">
        <f t="shared" si="21"/>
        <v>1.780235837034216</v>
      </c>
      <c r="J108">
        <f t="shared" si="37"/>
        <v>14.9</v>
      </c>
      <c r="K108">
        <f t="shared" si="37"/>
        <v>12.63222</v>
      </c>
      <c r="L108">
        <f t="shared" si="37"/>
        <v>7.9017098068456049</v>
      </c>
      <c r="M108">
        <f t="shared" si="34"/>
        <v>0.81862563924195775</v>
      </c>
      <c r="N108">
        <f t="shared" si="36"/>
        <v>0.50566133326281659</v>
      </c>
      <c r="O108">
        <f t="shared" si="24"/>
        <v>156.6083571748957</v>
      </c>
      <c r="P108">
        <f t="shared" si="25"/>
        <v>0.36813606696824652</v>
      </c>
      <c r="Q108">
        <f t="shared" si="26"/>
        <v>-0.1571182202947842</v>
      </c>
      <c r="R108">
        <f t="shared" si="27"/>
        <v>0.33292345765092762</v>
      </c>
      <c r="S108" t="str">
        <f t="shared" si="38"/>
        <v>-</v>
      </c>
      <c r="T108" t="str">
        <f t="shared" si="22"/>
        <v>No</v>
      </c>
      <c r="U108" t="str">
        <f t="shared" si="23"/>
        <v>Yes</v>
      </c>
    </row>
    <row r="109" spans="2:21">
      <c r="B109" s="5">
        <f t="shared" si="29"/>
        <v>9.5681607988232447</v>
      </c>
      <c r="C109" s="5">
        <f t="shared" si="30"/>
        <v>-12.16025583739785</v>
      </c>
      <c r="D109">
        <f t="shared" si="31"/>
        <v>9.5681607988232447</v>
      </c>
      <c r="E109" s="5">
        <f t="shared" si="32"/>
        <v>6.1775411511442481E-3</v>
      </c>
      <c r="F109" s="5">
        <f t="shared" si="19"/>
        <v>1.6012773768471465E-2</v>
      </c>
      <c r="G109" s="5">
        <f t="shared" si="20"/>
        <v>-0.71876483999999996</v>
      </c>
      <c r="H109">
        <f t="shared" si="33"/>
        <v>103</v>
      </c>
      <c r="I109">
        <f t="shared" si="21"/>
        <v>1.7976891295541593</v>
      </c>
      <c r="J109">
        <f t="shared" si="37"/>
        <v>14.9</v>
      </c>
      <c r="K109">
        <f t="shared" si="37"/>
        <v>12.63222</v>
      </c>
      <c r="L109">
        <f t="shared" si="37"/>
        <v>7.9017098068456049</v>
      </c>
      <c r="M109">
        <f t="shared" si="34"/>
        <v>0.80538328410671778</v>
      </c>
      <c r="N109">
        <f t="shared" si="36"/>
        <v>0.4974815907379847</v>
      </c>
      <c r="O109">
        <f t="shared" si="24"/>
        <v>157.10583876563368</v>
      </c>
      <c r="P109">
        <f t="shared" si="25"/>
        <v>0.3703714444817417</v>
      </c>
      <c r="Q109">
        <f t="shared" si="26"/>
        <v>-0.15653640570164137</v>
      </c>
      <c r="R109">
        <f t="shared" si="27"/>
        <v>0.33566554869021487</v>
      </c>
      <c r="S109" t="str">
        <f t="shared" si="38"/>
        <v>-</v>
      </c>
      <c r="T109" t="str">
        <f t="shared" si="22"/>
        <v>No</v>
      </c>
      <c r="U109" t="str">
        <f t="shared" si="23"/>
        <v>Yes</v>
      </c>
    </row>
    <row r="110" spans="2:21">
      <c r="B110" s="5">
        <f t="shared" si="29"/>
        <v>9.4918398164807023</v>
      </c>
      <c r="C110" s="5">
        <f t="shared" si="30"/>
        <v>-12.285804297707585</v>
      </c>
      <c r="D110">
        <f t="shared" si="31"/>
        <v>9.4918398164807023</v>
      </c>
      <c r="E110" s="5">
        <f t="shared" si="32"/>
        <v>6.1635770708555427E-3</v>
      </c>
      <c r="F110" s="5">
        <f t="shared" si="19"/>
        <v>1.7220815413274821E-2</v>
      </c>
      <c r="G110" s="5">
        <f t="shared" si="20"/>
        <v>-0.71876483999999996</v>
      </c>
      <c r="H110">
        <f t="shared" si="33"/>
        <v>104</v>
      </c>
      <c r="I110">
        <f t="shared" si="21"/>
        <v>1.8151424220741026</v>
      </c>
      <c r="J110">
        <f t="shared" si="37"/>
        <v>14.9</v>
      </c>
      <c r="K110">
        <f t="shared" si="37"/>
        <v>12.63222</v>
      </c>
      <c r="L110">
        <f t="shared" si="37"/>
        <v>7.9017098068456049</v>
      </c>
      <c r="M110">
        <f t="shared" si="34"/>
        <v>0.79250897377047524</v>
      </c>
      <c r="N110">
        <f t="shared" si="36"/>
        <v>0.48952918781118165</v>
      </c>
      <c r="O110">
        <f t="shared" si="24"/>
        <v>157.59536795344485</v>
      </c>
      <c r="P110">
        <f t="shared" si="25"/>
        <v>0.37258532238179576</v>
      </c>
      <c r="Q110">
        <f t="shared" si="26"/>
        <v>-0.15590690860292575</v>
      </c>
      <c r="R110">
        <f t="shared" si="27"/>
        <v>0.33839748566475142</v>
      </c>
      <c r="S110" t="str">
        <f t="shared" si="38"/>
        <v>-</v>
      </c>
      <c r="T110" t="str">
        <f t="shared" si="22"/>
        <v>No</v>
      </c>
      <c r="U110" t="str">
        <f t="shared" si="23"/>
        <v>Yes</v>
      </c>
    </row>
    <row r="111" spans="2:21">
      <c r="B111" s="5">
        <f t="shared" si="29"/>
        <v>9.4170503467226556</v>
      </c>
      <c r="C111" s="5">
        <f t="shared" si="30"/>
        <v>-12.413409932393664</v>
      </c>
      <c r="D111">
        <f t="shared" si="31"/>
        <v>9.4170503467226556</v>
      </c>
      <c r="E111" s="5">
        <f t="shared" si="32"/>
        <v>6.1486650397321145E-3</v>
      </c>
      <c r="F111" s="5">
        <f t="shared" si="19"/>
        <v>1.8423611430881528E-2</v>
      </c>
      <c r="G111" s="5">
        <f t="shared" si="20"/>
        <v>-0.71876483999999996</v>
      </c>
      <c r="H111">
        <f t="shared" si="33"/>
        <v>105</v>
      </c>
      <c r="I111">
        <f t="shared" si="21"/>
        <v>1.8325957145940461</v>
      </c>
      <c r="J111">
        <f t="shared" si="37"/>
        <v>14.9</v>
      </c>
      <c r="K111">
        <f t="shared" si="37"/>
        <v>12.63222</v>
      </c>
      <c r="L111">
        <f t="shared" si="37"/>
        <v>7.9017098068456049</v>
      </c>
      <c r="M111">
        <f t="shared" si="34"/>
        <v>0.77999283907769712</v>
      </c>
      <c r="N111">
        <f>M111/J111/K111/PI()*$K$3</f>
        <v>0.48179802834993185</v>
      </c>
      <c r="O111">
        <f t="shared" si="24"/>
        <v>158.07716598179479</v>
      </c>
      <c r="P111">
        <f t="shared" si="25"/>
        <v>0.37477742187588958</v>
      </c>
      <c r="Q111">
        <f t="shared" si="26"/>
        <v>-0.15522992074954442</v>
      </c>
      <c r="R111">
        <f t="shared" si="27"/>
        <v>0.34111843640007011</v>
      </c>
      <c r="S111" t="str">
        <f t="shared" si="38"/>
        <v>-</v>
      </c>
      <c r="T111" t="str">
        <f t="shared" si="22"/>
        <v>No</v>
      </c>
      <c r="U111" t="str">
        <f t="shared" si="23"/>
        <v>Yes</v>
      </c>
    </row>
    <row r="112" spans="2:21">
      <c r="B112" s="5">
        <f t="shared" si="29"/>
        <v>9.3437710710131956</v>
      </c>
      <c r="C112" s="5">
        <f t="shared" si="30"/>
        <v>-12.543079891047771</v>
      </c>
      <c r="D112">
        <f t="shared" si="31"/>
        <v>9.3437710710131956</v>
      </c>
      <c r="E112" s="5">
        <f t="shared" si="32"/>
        <v>6.1328232257868648E-3</v>
      </c>
      <c r="F112" s="5">
        <f t="shared" si="19"/>
        <v>1.9620795437972818E-2</v>
      </c>
      <c r="G112" s="5">
        <f t="shared" si="20"/>
        <v>-0.71876483999999996</v>
      </c>
      <c r="H112">
        <f t="shared" si="33"/>
        <v>106</v>
      </c>
      <c r="I112">
        <f t="shared" si="21"/>
        <v>1.8500490071139892</v>
      </c>
      <c r="J112">
        <f t="shared" si="37"/>
        <v>14.9</v>
      </c>
      <c r="K112">
        <f t="shared" si="37"/>
        <v>12.63222</v>
      </c>
      <c r="L112">
        <f t="shared" si="37"/>
        <v>7.9017098068456049</v>
      </c>
      <c r="M112">
        <f t="shared" si="34"/>
        <v>0.76782527584560978</v>
      </c>
      <c r="N112">
        <f t="shared" ref="N112:N136" si="39">M112/J112/K112/PI()*$K$3</f>
        <v>0.47428217989422722</v>
      </c>
      <c r="O112">
        <f t="shared" si="24"/>
        <v>158.55144816168902</v>
      </c>
      <c r="P112">
        <f t="shared" si="25"/>
        <v>0.3769474694025936</v>
      </c>
      <c r="Q112">
        <f t="shared" si="26"/>
        <v>-0.15450564835854155</v>
      </c>
      <c r="R112">
        <f t="shared" si="27"/>
        <v>0.34382757206821846</v>
      </c>
      <c r="S112" t="str">
        <f t="shared" si="38"/>
        <v>-</v>
      </c>
      <c r="T112" t="str">
        <f t="shared" si="22"/>
        <v>No</v>
      </c>
      <c r="U112" t="str">
        <f t="shared" si="23"/>
        <v>Yes</v>
      </c>
    </row>
    <row r="113" spans="2:21">
      <c r="B113" s="5">
        <f t="shared" si="29"/>
        <v>9.2719808566637774</v>
      </c>
      <c r="C113" s="5">
        <f t="shared" si="30"/>
        <v>-12.674819541741261</v>
      </c>
      <c r="D113">
        <f t="shared" si="31"/>
        <v>9.2719808566637774</v>
      </c>
      <c r="E113" s="5">
        <f t="shared" si="32"/>
        <v>6.1160709298298437E-3</v>
      </c>
      <c r="F113" s="5">
        <f t="shared" si="19"/>
        <v>2.0812002760702809E-2</v>
      </c>
      <c r="G113" s="5">
        <f t="shared" si="20"/>
        <v>-0.71876483999999996</v>
      </c>
      <c r="H113">
        <f t="shared" si="33"/>
        <v>107</v>
      </c>
      <c r="I113">
        <f t="shared" si="21"/>
        <v>1.8675022996339325</v>
      </c>
      <c r="J113">
        <f t="shared" si="37"/>
        <v>14.9</v>
      </c>
      <c r="K113">
        <f t="shared" si="37"/>
        <v>12.63222</v>
      </c>
      <c r="L113">
        <f t="shared" si="37"/>
        <v>7.9017098068456049</v>
      </c>
      <c r="M113">
        <f t="shared" si="34"/>
        <v>0.75599694137567619</v>
      </c>
      <c r="N113">
        <f t="shared" si="39"/>
        <v>0.46697587150168324</v>
      </c>
      <c r="O113">
        <f t="shared" si="24"/>
        <v>159.01842403319071</v>
      </c>
      <c r="P113">
        <f t="shared" si="25"/>
        <v>0.37909519650994017</v>
      </c>
      <c r="Q113">
        <f t="shared" si="26"/>
        <v>-0.15373431205033783</v>
      </c>
      <c r="R113">
        <f t="shared" si="27"/>
        <v>0.34652406744022773</v>
      </c>
      <c r="S113" t="str">
        <f t="shared" si="38"/>
        <v>-</v>
      </c>
      <c r="T113" t="str">
        <f t="shared" si="22"/>
        <v>No</v>
      </c>
      <c r="U113" t="str">
        <f t="shared" si="23"/>
        <v>Yes</v>
      </c>
    </row>
    <row r="114" spans="2:21">
      <c r="B114" s="5">
        <f t="shared" si="29"/>
        <v>9.2016587743496174</v>
      </c>
      <c r="C114" s="5">
        <f t="shared" si="30"/>
        <v>-12.808632328654308</v>
      </c>
      <c r="D114">
        <f t="shared" si="31"/>
        <v>9.2016587743496174</v>
      </c>
      <c r="E114" s="5">
        <f t="shared" si="32"/>
        <v>6.0984285619531797E-3</v>
      </c>
      <c r="F114" s="5">
        <f t="shared" si="19"/>
        <v>2.1996870545781495E-2</v>
      </c>
      <c r="G114" s="5">
        <f t="shared" si="20"/>
        <v>-0.71876483999999996</v>
      </c>
      <c r="H114">
        <f t="shared" si="33"/>
        <v>108</v>
      </c>
      <c r="I114">
        <f t="shared" si="21"/>
        <v>1.8849555921538759</v>
      </c>
      <c r="J114">
        <f t="shared" si="37"/>
        <v>14.9</v>
      </c>
      <c r="K114">
        <f t="shared" si="37"/>
        <v>12.63222</v>
      </c>
      <c r="L114">
        <f t="shared" si="37"/>
        <v>7.9017098068456049</v>
      </c>
      <c r="M114">
        <f t="shared" si="34"/>
        <v>0.74449875067804294</v>
      </c>
      <c r="N114">
        <f t="shared" si="39"/>
        <v>0.45987349141539718</v>
      </c>
      <c r="O114">
        <f t="shared" si="24"/>
        <v>159.47829752460612</v>
      </c>
      <c r="P114">
        <f t="shared" si="25"/>
        <v>0.38122033973979241</v>
      </c>
      <c r="Q114">
        <f t="shared" si="26"/>
        <v>-0.15291614678141774</v>
      </c>
      <c r="R114">
        <f t="shared" si="27"/>
        <v>0.34920710113748638</v>
      </c>
      <c r="S114" t="str">
        <f>IF((D114=MAX(D$6:D$366)),"Apogee",IF((D114=MIN(D$6:D$366)),"Perigee","-"))</f>
        <v>-</v>
      </c>
      <c r="T114" t="str">
        <f t="shared" si="22"/>
        <v>No</v>
      </c>
      <c r="U114" t="str">
        <f t="shared" si="23"/>
        <v>Yes</v>
      </c>
    </row>
    <row r="115" spans="2:21">
      <c r="B115" s="5">
        <f t="shared" si="29"/>
        <v>9.1327841140538268</v>
      </c>
      <c r="C115" s="5">
        <f t="shared" si="30"/>
        <v>-12.944519623015768</v>
      </c>
      <c r="D115">
        <f t="shared" si="31"/>
        <v>9.1327841140538268</v>
      </c>
      <c r="E115" s="5">
        <f t="shared" si="32"/>
        <v>6.07991761666453E-3</v>
      </c>
      <c r="F115" s="5">
        <f t="shared" si="19"/>
        <v>2.3175037871003442E-2</v>
      </c>
      <c r="G115" s="5">
        <f t="shared" si="20"/>
        <v>-0.71876483999999996</v>
      </c>
      <c r="H115">
        <f t="shared" si="33"/>
        <v>109</v>
      </c>
      <c r="I115">
        <f t="shared" si="21"/>
        <v>1.902408884673819</v>
      </c>
      <c r="J115">
        <f t="shared" si="37"/>
        <v>14.9</v>
      </c>
      <c r="K115">
        <f t="shared" si="37"/>
        <v>12.63222</v>
      </c>
      <c r="L115">
        <f t="shared" si="37"/>
        <v>7.9017098068456049</v>
      </c>
      <c r="M115">
        <f t="shared" si="34"/>
        <v>0.73332187244958102</v>
      </c>
      <c r="N115">
        <f t="shared" si="39"/>
        <v>0.4529695845796014</v>
      </c>
      <c r="O115">
        <f t="shared" si="24"/>
        <v>159.93126710918571</v>
      </c>
      <c r="P115">
        <f t="shared" si="25"/>
        <v>0.38332264051805426</v>
      </c>
      <c r="Q115">
        <f t="shared" si="26"/>
        <v>-0.15205140177284263</v>
      </c>
      <c r="R115">
        <f t="shared" si="27"/>
        <v>0.35187585588193898</v>
      </c>
      <c r="S115" t="str">
        <f t="shared" ref="S115:S140" si="40">IF((D115=MAX(D$6:D$366)),"Apogee",IF((D115=MIN(D$6:D$366)),"Perigee","-"))</f>
        <v>-</v>
      </c>
      <c r="T115" t="str">
        <f t="shared" si="22"/>
        <v>No</v>
      </c>
      <c r="U115" t="str">
        <f t="shared" si="23"/>
        <v>Yes</v>
      </c>
    </row>
    <row r="116" spans="2:21">
      <c r="B116" s="5">
        <f t="shared" si="29"/>
        <v>9.0653363995390386</v>
      </c>
      <c r="C116" s="5">
        <f t="shared" si="30"/>
        <v>-13.082480567289842</v>
      </c>
      <c r="D116">
        <f t="shared" si="31"/>
        <v>9.0653363995390386</v>
      </c>
      <c r="E116" s="5">
        <f t="shared" si="32"/>
        <v>6.0605606466993412E-3</v>
      </c>
      <c r="F116" s="5">
        <f t="shared" si="19"/>
        <v>2.4346145855188288E-2</v>
      </c>
      <c r="G116" s="5">
        <f t="shared" si="20"/>
        <v>-0.71876483999999996</v>
      </c>
      <c r="H116">
        <f t="shared" si="33"/>
        <v>110</v>
      </c>
      <c r="I116">
        <f t="shared" si="21"/>
        <v>1.9198621771937625</v>
      </c>
      <c r="J116">
        <f t="shared" si="37"/>
        <v>14.9</v>
      </c>
      <c r="K116">
        <f t="shared" si="37"/>
        <v>12.63222</v>
      </c>
      <c r="L116">
        <f t="shared" si="37"/>
        <v>7.9017098068456049</v>
      </c>
      <c r="M116">
        <f t="shared" si="34"/>
        <v>0.72245772484268034</v>
      </c>
      <c r="N116">
        <f t="shared" si="39"/>
        <v>0.44625885002606791</v>
      </c>
      <c r="O116">
        <f t="shared" si="24"/>
        <v>160.37752595921177</v>
      </c>
      <c r="P116">
        <f t="shared" si="25"/>
        <v>0.38540184505033659</v>
      </c>
      <c r="Q116">
        <f t="shared" si="26"/>
        <v>-0.15114034043436528</v>
      </c>
      <c r="R116">
        <f t="shared" si="27"/>
        <v>0.35452951874503735</v>
      </c>
      <c r="S116" t="str">
        <f t="shared" si="40"/>
        <v>-</v>
      </c>
      <c r="T116" t="str">
        <f t="shared" si="22"/>
        <v>No</v>
      </c>
      <c r="U116" t="str">
        <f t="shared" si="23"/>
        <v>Yes</v>
      </c>
    </row>
    <row r="117" spans="2:21">
      <c r="B117" s="5">
        <f t="shared" si="29"/>
        <v>8.9992954014413495</v>
      </c>
      <c r="C117" s="5">
        <f t="shared" si="30"/>
        <v>-13.222511912576449</v>
      </c>
      <c r="D117">
        <f t="shared" si="31"/>
        <v>8.9992954014413495</v>
      </c>
      <c r="E117" s="5">
        <f t="shared" si="32"/>
        <v>6.0403812355438007E-3</v>
      </c>
      <c r="F117" s="5">
        <f t="shared" si="19"/>
        <v>2.5509837767499211E-2</v>
      </c>
      <c r="G117" s="5">
        <f t="shared" si="20"/>
        <v>-0.71876483999999996</v>
      </c>
      <c r="H117">
        <f t="shared" si="33"/>
        <v>111</v>
      </c>
      <c r="I117">
        <f t="shared" si="21"/>
        <v>1.9373154697137058</v>
      </c>
      <c r="J117">
        <f t="shared" si="37"/>
        <v>14.9</v>
      </c>
      <c r="K117">
        <f t="shared" si="37"/>
        <v>12.63222</v>
      </c>
      <c r="L117">
        <f t="shared" si="37"/>
        <v>7.9017098068456049</v>
      </c>
      <c r="M117">
        <f t="shared" si="34"/>
        <v>0.71189797105875108</v>
      </c>
      <c r="N117">
        <f t="shared" si="39"/>
        <v>0.43973613815223361</v>
      </c>
      <c r="O117">
        <f t="shared" si="24"/>
        <v>160.81726209736399</v>
      </c>
      <c r="P117">
        <f t="shared" si="25"/>
        <v>0.38745770422275599</v>
      </c>
      <c r="Q117">
        <f t="shared" si="26"/>
        <v>-0.15018324028403165</v>
      </c>
      <c r="R117">
        <f t="shared" si="27"/>
        <v>0.35716728139536724</v>
      </c>
      <c r="S117" t="str">
        <f t="shared" si="40"/>
        <v>-</v>
      </c>
      <c r="T117" t="str">
        <f t="shared" si="22"/>
        <v>No</v>
      </c>
      <c r="U117" t="str">
        <f t="shared" si="23"/>
        <v>Yes</v>
      </c>
    </row>
    <row r="118" spans="2:21">
      <c r="B118" s="5">
        <f t="shared" si="29"/>
        <v>8.9346411490763114</v>
      </c>
      <c r="C118" s="5">
        <f t="shared" si="30"/>
        <v>-13.364607849227339</v>
      </c>
      <c r="D118">
        <f t="shared" si="31"/>
        <v>8.9346411490763114</v>
      </c>
      <c r="E118" s="5">
        <f t="shared" si="32"/>
        <v>6.0194039687020001E-3</v>
      </c>
      <c r="F118" s="5">
        <f t="shared" si="19"/>
        <v>2.6665759136106811E-2</v>
      </c>
      <c r="G118" s="5">
        <f t="shared" si="20"/>
        <v>-0.71876483999999996</v>
      </c>
      <c r="H118">
        <f t="shared" si="33"/>
        <v>112</v>
      </c>
      <c r="I118">
        <f t="shared" si="21"/>
        <v>1.9547687622336491</v>
      </c>
      <c r="J118">
        <f t="shared" si="37"/>
        <v>14.9</v>
      </c>
      <c r="K118">
        <f t="shared" si="37"/>
        <v>12.63222</v>
      </c>
      <c r="L118">
        <f t="shared" si="37"/>
        <v>7.9017098068456049</v>
      </c>
      <c r="M118">
        <f t="shared" si="34"/>
        <v>0.70163451479736383</v>
      </c>
      <c r="N118">
        <f t="shared" si="39"/>
        <v>0.4333964479101548</v>
      </c>
      <c r="O118">
        <f t="shared" si="24"/>
        <v>161.25065854527415</v>
      </c>
      <c r="P118">
        <f t="shared" si="25"/>
        <v>0.38948997350783404</v>
      </c>
      <c r="Q118">
        <f t="shared" si="26"/>
        <v>-0.14918039286385967</v>
      </c>
      <c r="R118">
        <f t="shared" si="27"/>
        <v>0.35978834034487245</v>
      </c>
      <c r="S118" t="str">
        <f t="shared" si="40"/>
        <v>-</v>
      </c>
      <c r="T118" t="str">
        <f t="shared" si="22"/>
        <v>No</v>
      </c>
      <c r="U118" t="str">
        <f t="shared" si="23"/>
        <v>Yes</v>
      </c>
    </row>
    <row r="119" spans="2:21">
      <c r="B119" s="5">
        <f t="shared" si="29"/>
        <v>8.8713539410423721</v>
      </c>
      <c r="C119" s="5">
        <f t="shared" si="30"/>
        <v>-13.508759830719846</v>
      </c>
      <c r="D119">
        <f t="shared" si="31"/>
        <v>8.8713539410423721</v>
      </c>
      <c r="E119" s="5">
        <f t="shared" si="32"/>
        <v>5.9976544037422877E-3</v>
      </c>
      <c r="F119" s="5">
        <f t="shared" si="19"/>
        <v>2.7813557856164527E-2</v>
      </c>
      <c r="G119" s="5">
        <f t="shared" si="20"/>
        <v>-0.71876483999999996</v>
      </c>
      <c r="H119">
        <f t="shared" si="33"/>
        <v>113</v>
      </c>
      <c r="I119">
        <f t="shared" si="21"/>
        <v>1.9722220547535922</v>
      </c>
      <c r="J119">
        <f t="shared" si="37"/>
        <v>14.9</v>
      </c>
      <c r="K119">
        <f t="shared" si="37"/>
        <v>12.63222</v>
      </c>
      <c r="L119">
        <f t="shared" si="37"/>
        <v>7.9017098068456049</v>
      </c>
      <c r="M119">
        <f t="shared" si="34"/>
        <v>0.6916594955891795</v>
      </c>
      <c r="N119">
        <f t="shared" si="39"/>
        <v>0.42723492392368001</v>
      </c>
      <c r="O119">
        <f t="shared" si="24"/>
        <v>161.67789346919784</v>
      </c>
      <c r="P119">
        <f t="shared" si="25"/>
        <v>0.39149841287496528</v>
      </c>
      <c r="Q119">
        <f t="shared" si="26"/>
        <v>-0.14813210365088206</v>
      </c>
      <c r="R119">
        <f t="shared" si="27"/>
        <v>0.36239189719360604</v>
      </c>
      <c r="S119" t="str">
        <f t="shared" si="40"/>
        <v>-</v>
      </c>
      <c r="T119" t="str">
        <f t="shared" si="22"/>
        <v>No</v>
      </c>
      <c r="U119" t="str">
        <f t="shared" si="23"/>
        <v>Yes</v>
      </c>
    </row>
    <row r="120" spans="2:21">
      <c r="B120" s="5">
        <f t="shared" si="29"/>
        <v>8.8094143547024242</v>
      </c>
      <c r="C120" s="5">
        <f t="shared" si="30"/>
        <v>-13.654956390875055</v>
      </c>
      <c r="D120">
        <f t="shared" si="31"/>
        <v>8.8094143547024242</v>
      </c>
      <c r="E120" s="5">
        <f t="shared" si="32"/>
        <v>5.9751590391593033E-3</v>
      </c>
      <c r="F120" s="5">
        <f t="shared" si="19"/>
        <v>2.8952884297063282E-2</v>
      </c>
      <c r="G120" s="5">
        <f t="shared" si="20"/>
        <v>-0.71876483999999996</v>
      </c>
      <c r="H120">
        <f t="shared" si="33"/>
        <v>114</v>
      </c>
      <c r="I120">
        <f t="shared" si="21"/>
        <v>1.9896753472735356</v>
      </c>
      <c r="J120">
        <f t="shared" si="37"/>
        <v>14.9</v>
      </c>
      <c r="K120">
        <f t="shared" si="37"/>
        <v>12.63222</v>
      </c>
      <c r="L120">
        <f t="shared" si="37"/>
        <v>7.9017098068456049</v>
      </c>
      <c r="M120">
        <f t="shared" si="34"/>
        <v>0.68196528403823797</v>
      </c>
      <c r="N120">
        <f t="shared" si="39"/>
        <v>0.42124685354963187</v>
      </c>
      <c r="O120">
        <f t="shared" si="24"/>
        <v>162.09914032274747</v>
      </c>
      <c r="P120">
        <f t="shared" si="25"/>
        <v>0.39348278670544451</v>
      </c>
      <c r="Q120">
        <f t="shared" si="26"/>
        <v>-0.14703869196414091</v>
      </c>
      <c r="R120">
        <f t="shared" si="27"/>
        <v>0.3649771588729312</v>
      </c>
      <c r="S120" t="str">
        <f t="shared" si="40"/>
        <v>-</v>
      </c>
      <c r="T120" t="str">
        <f t="shared" si="22"/>
        <v>No</v>
      </c>
      <c r="U120" t="str">
        <f t="shared" si="23"/>
        <v>Yes</v>
      </c>
    </row>
    <row r="121" spans="2:21">
      <c r="B121" s="5">
        <f t="shared" si="29"/>
        <v>8.7488032546198937</v>
      </c>
      <c r="C121" s="5">
        <f t="shared" si="30"/>
        <v>-13.803182954557322</v>
      </c>
      <c r="D121">
        <f t="shared" si="31"/>
        <v>8.7488032546198937</v>
      </c>
      <c r="E121" s="5">
        <f t="shared" si="32"/>
        <v>5.9519452820896461E-3</v>
      </c>
      <c r="F121" s="5">
        <f t="shared" si="19"/>
        <v>3.0083391408932271E-2</v>
      </c>
      <c r="G121" s="5">
        <f t="shared" si="20"/>
        <v>-0.71876483999999996</v>
      </c>
      <c r="H121">
        <f t="shared" si="33"/>
        <v>115</v>
      </c>
      <c r="I121">
        <f t="shared" si="21"/>
        <v>2.0071286397934789</v>
      </c>
      <c r="J121">
        <f t="shared" si="37"/>
        <v>14.9</v>
      </c>
      <c r="K121">
        <f t="shared" si="37"/>
        <v>12.63222</v>
      </c>
      <c r="L121">
        <f t="shared" si="37"/>
        <v>7.9017098068456049</v>
      </c>
      <c r="M121">
        <f t="shared" si="34"/>
        <v>0.67254447699676334</v>
      </c>
      <c r="N121">
        <f t="shared" si="39"/>
        <v>0.41542766389730812</v>
      </c>
      <c r="O121">
        <f t="shared" si="24"/>
        <v>162.51456798664478</v>
      </c>
      <c r="P121">
        <f t="shared" si="25"/>
        <v>0.39544286371174697</v>
      </c>
      <c r="Q121">
        <f t="shared" si="26"/>
        <v>-0.14590049086743836</v>
      </c>
      <c r="R121">
        <f t="shared" si="27"/>
        <v>0.36754333788709576</v>
      </c>
      <c r="S121" t="str">
        <f t="shared" si="40"/>
        <v>-</v>
      </c>
      <c r="T121" t="str">
        <f t="shared" si="22"/>
        <v>No</v>
      </c>
      <c r="U121" t="str">
        <f t="shared" si="23"/>
        <v>Yes</v>
      </c>
    </row>
    <row r="122" spans="2:21">
      <c r="B122" s="5">
        <f t="shared" si="29"/>
        <v>8.6895018000216684</v>
      </c>
      <c r="C122" s="5">
        <f t="shared" si="30"/>
        <v>-13.953421642047982</v>
      </c>
      <c r="D122">
        <f t="shared" si="31"/>
        <v>8.6895018000216684</v>
      </c>
      <c r="E122" s="5">
        <f t="shared" si="32"/>
        <v>5.9280414149204983E-3</v>
      </c>
      <c r="F122" s="5">
        <f t="shared" si="19"/>
        <v>3.1204734828353748E-2</v>
      </c>
      <c r="G122" s="5">
        <f t="shared" si="20"/>
        <v>-0.71876483999999996</v>
      </c>
      <c r="H122">
        <f t="shared" si="33"/>
        <v>116</v>
      </c>
      <c r="I122">
        <f t="shared" si="21"/>
        <v>2.0245819323134224</v>
      </c>
      <c r="J122">
        <f t="shared" si="37"/>
        <v>14.9</v>
      </c>
      <c r="K122">
        <f t="shared" si="37"/>
        <v>12.63222</v>
      </c>
      <c r="L122">
        <f t="shared" si="37"/>
        <v>7.9017098068456049</v>
      </c>
      <c r="M122">
        <f t="shared" si="34"/>
        <v>0.66338989269343029</v>
      </c>
      <c r="N122">
        <f t="shared" si="39"/>
        <v>0.40977291881923217</v>
      </c>
      <c r="O122">
        <f t="shared" si="24"/>
        <v>162.92434090546402</v>
      </c>
      <c r="P122">
        <f t="shared" si="25"/>
        <v>0.39737841686085057</v>
      </c>
      <c r="Q122">
        <f t="shared" si="26"/>
        <v>-0.14471784706784313</v>
      </c>
      <c r="R122">
        <f t="shared" si="27"/>
        <v>0.37008965255311349</v>
      </c>
      <c r="S122" t="str">
        <f t="shared" si="40"/>
        <v>-</v>
      </c>
      <c r="T122" t="str">
        <f t="shared" si="22"/>
        <v>No</v>
      </c>
      <c r="U122" t="str">
        <f t="shared" si="23"/>
        <v>Yes</v>
      </c>
    </row>
    <row r="123" spans="2:21">
      <c r="B123" s="5">
        <f t="shared" si="29"/>
        <v>8.6314914513561298</v>
      </c>
      <c r="C123" s="5">
        <f t="shared" si="30"/>
        <v>-14.105651067347809</v>
      </c>
      <c r="D123">
        <f t="shared" si="31"/>
        <v>8.6314914513561298</v>
      </c>
      <c r="E123" s="5">
        <f t="shared" si="32"/>
        <v>5.9034765608318995E-3</v>
      </c>
      <c r="F123" s="5">
        <f t="shared" si="19"/>
        <v>3.2316572983259427E-2</v>
      </c>
      <c r="G123" s="5">
        <f t="shared" si="20"/>
        <v>-0.71876483999999996</v>
      </c>
      <c r="H123">
        <f t="shared" si="33"/>
        <v>117</v>
      </c>
      <c r="I123">
        <f t="shared" si="21"/>
        <v>2.0420352248333655</v>
      </c>
      <c r="J123">
        <f t="shared" si="37"/>
        <v>14.9</v>
      </c>
      <c r="K123">
        <f t="shared" si="37"/>
        <v>12.63222</v>
      </c>
      <c r="L123">
        <f t="shared" si="37"/>
        <v>7.9017098068456049</v>
      </c>
      <c r="M123">
        <f t="shared" si="34"/>
        <v>0.65449456583398513</v>
      </c>
      <c r="N123">
        <f t="shared" si="39"/>
        <v>0.40427831588483015</v>
      </c>
      <c r="O123">
        <f t="shared" si="24"/>
        <v>163.32861922134884</v>
      </c>
      <c r="P123">
        <f t="shared" si="25"/>
        <v>0.39928922330144639</v>
      </c>
      <c r="Q123">
        <f t="shared" si="26"/>
        <v>-0.14349112081011145</v>
      </c>
      <c r="R123">
        <f t="shared" si="27"/>
        <v>0.3726153272388702</v>
      </c>
      <c r="S123" t="str">
        <f t="shared" si="40"/>
        <v>-</v>
      </c>
      <c r="T123" t="str">
        <f t="shared" si="22"/>
        <v>No</v>
      </c>
      <c r="U123" t="str">
        <f t="shared" si="23"/>
        <v>Yes</v>
      </c>
    </row>
    <row r="124" spans="2:21">
      <c r="B124" s="5">
        <f t="shared" si="29"/>
        <v>8.5747539760107898</v>
      </c>
      <c r="C124" s="5">
        <f t="shared" si="30"/>
        <v>-14.259846130730935</v>
      </c>
      <c r="D124">
        <f t="shared" si="31"/>
        <v>8.5747539760107898</v>
      </c>
      <c r="E124" s="5">
        <f t="shared" si="32"/>
        <v>5.8782806483146308E-3</v>
      </c>
      <c r="F124" s="5">
        <f t="shared" si="19"/>
        <v>3.3418567196976744E-2</v>
      </c>
      <c r="G124" s="5">
        <f t="shared" si="20"/>
        <v>-0.71876483999999996</v>
      </c>
      <c r="H124">
        <f t="shared" si="33"/>
        <v>118</v>
      </c>
      <c r="I124">
        <f t="shared" si="21"/>
        <v>2.0594885173533086</v>
      </c>
      <c r="J124">
        <f t="shared" si="37"/>
        <v>14.9</v>
      </c>
      <c r="K124">
        <f t="shared" si="37"/>
        <v>12.63222</v>
      </c>
      <c r="L124">
        <f t="shared" si="37"/>
        <v>7.9017098068456049</v>
      </c>
      <c r="M124">
        <f t="shared" si="34"/>
        <v>0.64585174269121226</v>
      </c>
      <c r="N124">
        <f t="shared" si="39"/>
        <v>0.39893968334752511</v>
      </c>
      <c r="O124">
        <f t="shared" si="24"/>
        <v>163.72755890469637</v>
      </c>
      <c r="P124">
        <f t="shared" si="25"/>
        <v>0.4011750642948253</v>
      </c>
      <c r="Q124">
        <f t="shared" si="26"/>
        <v>-0.14222068576696281</v>
      </c>
      <c r="R124">
        <f t="shared" si="27"/>
        <v>0.37511959259938954</v>
      </c>
      <c r="S124" t="str">
        <f t="shared" si="40"/>
        <v>-</v>
      </c>
      <c r="T124" t="str">
        <f t="shared" si="22"/>
        <v>No</v>
      </c>
      <c r="U124" t="str">
        <f t="shared" si="23"/>
        <v>Yes</v>
      </c>
    </row>
    <row r="125" spans="2:21">
      <c r="B125" s="5">
        <f t="shared" si="29"/>
        <v>8.5192714532504077</v>
      </c>
      <c r="C125" s="5">
        <f t="shared" si="30"/>
        <v>-14.415977805947151</v>
      </c>
      <c r="D125">
        <f t="shared" si="31"/>
        <v>8.5192714532504077</v>
      </c>
      <c r="E125" s="5">
        <f t="shared" si="32"/>
        <v>5.8524843747069597E-3</v>
      </c>
      <c r="F125" s="5">
        <f t="shared" si="19"/>
        <v>3.4510381791392951E-2</v>
      </c>
      <c r="G125" s="5">
        <f t="shared" si="20"/>
        <v>-0.71876483999999996</v>
      </c>
      <c r="H125">
        <f t="shared" si="33"/>
        <v>119</v>
      </c>
      <c r="I125">
        <f t="shared" si="21"/>
        <v>2.0769418098732522</v>
      </c>
      <c r="J125">
        <f t="shared" si="37"/>
        <v>14.9</v>
      </c>
      <c r="K125">
        <f t="shared" si="37"/>
        <v>12.63222</v>
      </c>
      <c r="L125">
        <f t="shared" si="37"/>
        <v>7.9017098068456049</v>
      </c>
      <c r="M125">
        <f t="shared" si="34"/>
        <v>0.63745487619950092</v>
      </c>
      <c r="N125">
        <f t="shared" si="39"/>
        <v>0.39375297711467322</v>
      </c>
      <c r="O125">
        <f t="shared" si="24"/>
        <v>164.12131188181104</v>
      </c>
      <c r="P125">
        <f t="shared" si="25"/>
        <v>0.40303572514924596</v>
      </c>
      <c r="Q125">
        <f t="shared" si="26"/>
        <v>-0.14090692892519738</v>
      </c>
      <c r="R125">
        <f t="shared" si="27"/>
        <v>0.37760168581118381</v>
      </c>
      <c r="S125" t="str">
        <f t="shared" si="40"/>
        <v>-</v>
      </c>
      <c r="T125" t="str">
        <f t="shared" si="22"/>
        <v>No</v>
      </c>
      <c r="U125" t="str">
        <f t="shared" si="23"/>
        <v>Yes</v>
      </c>
    </row>
    <row r="126" spans="2:21">
      <c r="B126" s="5">
        <f t="shared" si="29"/>
        <v>8.4650262784329158</v>
      </c>
      <c r="C126" s="5">
        <f t="shared" si="30"/>
        <v>-14.574012922550814</v>
      </c>
      <c r="D126">
        <f t="shared" si="31"/>
        <v>8.4650262784329158</v>
      </c>
      <c r="E126" s="5">
        <f t="shared" si="32"/>
        <v>5.826119168794666E-3</v>
      </c>
      <c r="F126" s="5">
        <f t="shared" si="19"/>
        <v>3.5591684189205892E-2</v>
      </c>
      <c r="G126" s="5">
        <f t="shared" si="20"/>
        <v>-0.71876483999999996</v>
      </c>
      <c r="H126">
        <f t="shared" si="33"/>
        <v>120</v>
      </c>
      <c r="I126">
        <f t="shared" si="21"/>
        <v>2.0943951023931953</v>
      </c>
      <c r="J126">
        <f t="shared" si="37"/>
        <v>14.9</v>
      </c>
      <c r="K126">
        <f t="shared" si="37"/>
        <v>12.63222</v>
      </c>
      <c r="L126">
        <f t="shared" si="37"/>
        <v>7.9017098068456049</v>
      </c>
      <c r="M126">
        <f t="shared" si="34"/>
        <v>0.62929762106765152</v>
      </c>
      <c r="N126">
        <f t="shared" si="39"/>
        <v>0.38871427772876654</v>
      </c>
      <c r="O126">
        <f t="shared" si="24"/>
        <v>164.51002615953982</v>
      </c>
      <c r="P126">
        <f t="shared" si="25"/>
        <v>0.4048709951576891</v>
      </c>
      <c r="Q126">
        <f t="shared" si="26"/>
        <v>-0.1395502504678838</v>
      </c>
      <c r="R126">
        <f t="shared" si="27"/>
        <v>0.38006085080461571</v>
      </c>
      <c r="S126" t="str">
        <f t="shared" si="40"/>
        <v>-</v>
      </c>
      <c r="T126" t="str">
        <f t="shared" si="22"/>
        <v>No</v>
      </c>
      <c r="U126" t="str">
        <f t="shared" si="23"/>
        <v>Yes</v>
      </c>
    </row>
    <row r="127" spans="2:21">
      <c r="B127" s="5">
        <f t="shared" si="29"/>
        <v>8.4120011665572552</v>
      </c>
      <c r="C127" s="5">
        <f t="shared" si="30"/>
        <v>-14.733913943922355</v>
      </c>
      <c r="D127">
        <f t="shared" si="31"/>
        <v>8.4120011665572552</v>
      </c>
      <c r="E127" s="5">
        <f t="shared" si="32"/>
        <v>5.7992171525199088E-3</v>
      </c>
      <c r="F127" s="5">
        <f t="shared" si="19"/>
        <v>3.6662145015230456E-2</v>
      </c>
      <c r="G127" s="5">
        <f t="shared" si="20"/>
        <v>-0.71876483999999996</v>
      </c>
      <c r="H127">
        <f t="shared" si="33"/>
        <v>121</v>
      </c>
      <c r="I127">
        <f t="shared" si="21"/>
        <v>2.1118483949131388</v>
      </c>
      <c r="J127">
        <f t="shared" si="37"/>
        <v>14.9</v>
      </c>
      <c r="K127">
        <f t="shared" si="37"/>
        <v>12.63222</v>
      </c>
      <c r="L127">
        <f t="shared" si="37"/>
        <v>7.9017098068456049</v>
      </c>
      <c r="M127">
        <f t="shared" si="34"/>
        <v>0.62137382892208137</v>
      </c>
      <c r="N127">
        <f t="shared" si="39"/>
        <v>0.38381978736741323</v>
      </c>
      <c r="O127">
        <f t="shared" si="24"/>
        <v>164.89384594690722</v>
      </c>
      <c r="P127">
        <f t="shared" si="25"/>
        <v>0.40668066753876325</v>
      </c>
      <c r="Q127">
        <f t="shared" si="26"/>
        <v>-0.13815106365243771</v>
      </c>
      <c r="R127">
        <f t="shared" si="27"/>
        <v>0.38249633849420595</v>
      </c>
      <c r="S127" t="str">
        <f t="shared" si="40"/>
        <v>-</v>
      </c>
      <c r="T127" t="str">
        <f t="shared" si="22"/>
        <v>No</v>
      </c>
      <c r="U127" t="str">
        <f t="shared" si="23"/>
        <v>Yes</v>
      </c>
    </row>
    <row r="128" spans="2:21">
      <c r="B128" s="5">
        <f t="shared" si="29"/>
        <v>8.360179155194043</v>
      </c>
      <c r="C128" s="5">
        <f t="shared" si="30"/>
        <v>-14.895638741642996</v>
      </c>
      <c r="D128">
        <f t="shared" si="31"/>
        <v>8.360179155194043</v>
      </c>
      <c r="E128" s="5">
        <f t="shared" si="32"/>
        <v>5.7718111018455771E-3</v>
      </c>
      <c r="F128" s="5">
        <f t="shared" si="19"/>
        <v>3.7721438196729171E-2</v>
      </c>
      <c r="G128" s="5">
        <f t="shared" si="20"/>
        <v>-0.71876483999999996</v>
      </c>
      <c r="H128">
        <f t="shared" si="33"/>
        <v>122</v>
      </c>
      <c r="I128">
        <f t="shared" si="21"/>
        <v>2.1293016874330819</v>
      </c>
      <c r="J128">
        <f t="shared" si="37"/>
        <v>14.9</v>
      </c>
      <c r="K128">
        <f t="shared" si="37"/>
        <v>12.63222</v>
      </c>
      <c r="L128">
        <f t="shared" si="37"/>
        <v>7.9017098068456049</v>
      </c>
      <c r="M128">
        <f t="shared" si="34"/>
        <v>0.61367754349123871</v>
      </c>
      <c r="N128">
        <f t="shared" si="39"/>
        <v>0.37906582686877216</v>
      </c>
      <c r="O128">
        <f t="shared" si="24"/>
        <v>165.272911773776</v>
      </c>
      <c r="P128">
        <f t="shared" si="25"/>
        <v>0.40846453938063854</v>
      </c>
      <c r="Q128">
        <f t="shared" si="26"/>
        <v>-0.13670979468469024</v>
      </c>
      <c r="R128">
        <f t="shared" si="27"/>
        <v>0.38490740700681131</v>
      </c>
      <c r="S128" t="str">
        <f t="shared" si="40"/>
        <v>-</v>
      </c>
      <c r="T128" t="str">
        <f t="shared" si="22"/>
        <v>No</v>
      </c>
      <c r="U128" t="str">
        <f t="shared" si="23"/>
        <v>Yes</v>
      </c>
    </row>
    <row r="129" spans="2:21">
      <c r="B129" s="5">
        <f t="shared" si="29"/>
        <v>8.3095436068469315</v>
      </c>
      <c r="C129" s="5">
        <f t="shared" si="30"/>
        <v>-15.059140366985069</v>
      </c>
      <c r="D129">
        <f t="shared" si="31"/>
        <v>8.3095436068469315</v>
      </c>
      <c r="E129" s="5">
        <f t="shared" si="32"/>
        <v>5.7439344068228385E-3</v>
      </c>
      <c r="F129" s="5">
        <f t="shared" si="19"/>
        <v>3.8769241062737408E-2</v>
      </c>
      <c r="G129" s="5">
        <f t="shared" si="20"/>
        <v>-0.71876483999999996</v>
      </c>
      <c r="H129">
        <f t="shared" si="33"/>
        <v>123</v>
      </c>
      <c r="I129">
        <f t="shared" si="21"/>
        <v>2.1467549799530254</v>
      </c>
      <c r="J129">
        <f t="shared" si="37"/>
        <v>14.9</v>
      </c>
      <c r="K129">
        <f t="shared" si="37"/>
        <v>12.63222</v>
      </c>
      <c r="L129">
        <f t="shared" si="37"/>
        <v>7.9017098068456049</v>
      </c>
      <c r="M129">
        <f t="shared" si="34"/>
        <v>0.60620299584078086</v>
      </c>
      <c r="N129">
        <f t="shared" si="39"/>
        <v>0.37444883278834379</v>
      </c>
      <c r="O129">
        <f t="shared" si="24"/>
        <v>165.64736060656435</v>
      </c>
      <c r="P129">
        <f t="shared" si="25"/>
        <v>0.41022241158791767</v>
      </c>
      <c r="Q129">
        <f t="shared" si="26"/>
        <v>-0.13522688258914428</v>
      </c>
      <c r="R129">
        <f t="shared" si="27"/>
        <v>0.38729332190760618</v>
      </c>
      <c r="S129" t="str">
        <f t="shared" si="40"/>
        <v>-</v>
      </c>
      <c r="T129" t="str">
        <f t="shared" si="22"/>
        <v>No</v>
      </c>
      <c r="U129" t="str">
        <f t="shared" si="23"/>
        <v>Yes</v>
      </c>
    </row>
    <row r="130" spans="2:21">
      <c r="B130" s="5">
        <f t="shared" si="29"/>
        <v>8.2600782107897661</v>
      </c>
      <c r="C130" s="5">
        <f t="shared" si="30"/>
        <v>-15.224366820388294</v>
      </c>
      <c r="D130">
        <f t="shared" si="31"/>
        <v>8.2600782107897661</v>
      </c>
      <c r="E130" s="5">
        <f t="shared" si="32"/>
        <v>5.7156210309105074E-3</v>
      </c>
      <c r="F130" s="5">
        <f t="shared" si="19"/>
        <v>3.9805234442351844E-2</v>
      </c>
      <c r="G130" s="5">
        <f t="shared" si="20"/>
        <v>-0.71876483999999996</v>
      </c>
      <c r="H130">
        <f t="shared" si="33"/>
        <v>124</v>
      </c>
      <c r="I130">
        <f t="shared" si="21"/>
        <v>2.1642082724729685</v>
      </c>
      <c r="J130">
        <f t="shared" si="37"/>
        <v>14.9</v>
      </c>
      <c r="K130">
        <f t="shared" si="37"/>
        <v>12.63222</v>
      </c>
      <c r="L130">
        <f t="shared" si="37"/>
        <v>7.9017098068456049</v>
      </c>
      <c r="M130">
        <f t="shared" si="34"/>
        <v>0.59894459966793534</v>
      </c>
      <c r="N130">
        <f t="shared" si="39"/>
        <v>0.36996535449231893</v>
      </c>
      <c r="O130">
        <f t="shared" si="24"/>
        <v>166.01732596105666</v>
      </c>
      <c r="P130">
        <f t="shared" si="25"/>
        <v>0.41195408883122425</v>
      </c>
      <c r="Q130">
        <f t="shared" si="26"/>
        <v>-0.13370277907520217</v>
      </c>
      <c r="R130">
        <f t="shared" si="27"/>
        <v>0.38965335642379867</v>
      </c>
      <c r="S130" t="str">
        <f t="shared" si="40"/>
        <v>-</v>
      </c>
      <c r="T130" t="str">
        <f t="shared" si="22"/>
        <v>No</v>
      </c>
      <c r="U130" t="str">
        <f t="shared" si="23"/>
        <v>Yes</v>
      </c>
    </row>
    <row r="131" spans="2:21">
      <c r="B131" s="5">
        <f t="shared" si="29"/>
        <v>8.2117669844218888</v>
      </c>
      <c r="C131" s="5">
        <f t="shared" si="30"/>
        <v>-15.391260819907643</v>
      </c>
      <c r="D131">
        <f t="shared" si="31"/>
        <v>8.2117669844218888</v>
      </c>
      <c r="E131" s="5">
        <f t="shared" si="32"/>
        <v>5.6869054695957884E-3</v>
      </c>
      <c r="F131" s="5">
        <f t="shared" si="19"/>
        <v>4.082910276195318E-2</v>
      </c>
      <c r="G131" s="5">
        <f t="shared" si="20"/>
        <v>-0.71876483999999996</v>
      </c>
      <c r="H131">
        <f t="shared" si="33"/>
        <v>125</v>
      </c>
      <c r="I131">
        <f t="shared" si="21"/>
        <v>2.1816615649929116</v>
      </c>
      <c r="J131">
        <f t="shared" si="37"/>
        <v>14.9</v>
      </c>
      <c r="K131">
        <f t="shared" si="37"/>
        <v>12.63222</v>
      </c>
      <c r="L131">
        <f t="shared" si="37"/>
        <v>7.9017098068456049</v>
      </c>
      <c r="M131">
        <f t="shared" si="34"/>
        <v>0.59189694666242065</v>
      </c>
      <c r="N131">
        <f t="shared" si="39"/>
        <v>0.36561205129204022</v>
      </c>
      <c r="O131">
        <f t="shared" si="24"/>
        <v>166.38293801234869</v>
      </c>
      <c r="P131">
        <f t="shared" si="25"/>
        <v>0.41365937949943055</v>
      </c>
      <c r="Q131">
        <f t="shared" si="26"/>
        <v>-0.1321379483995393</v>
      </c>
      <c r="R131">
        <f t="shared" si="27"/>
        <v>0.39198679166601347</v>
      </c>
      <c r="S131" t="str">
        <f t="shared" si="40"/>
        <v>-</v>
      </c>
      <c r="T131" t="str">
        <f t="shared" si="22"/>
        <v>No</v>
      </c>
      <c r="U131" t="str">
        <f t="shared" si="23"/>
        <v>Yes</v>
      </c>
    </row>
    <row r="132" spans="2:21">
      <c r="B132" s="5">
        <f t="shared" si="29"/>
        <v>8.1645942741813382</v>
      </c>
      <c r="C132" s="5">
        <f t="shared" si="30"/>
        <v>-15.55975956973905</v>
      </c>
      <c r="D132">
        <f t="shared" si="31"/>
        <v>8.1645942741813382</v>
      </c>
      <c r="E132" s="5">
        <f t="shared" si="32"/>
        <v>5.6578227083668477E-3</v>
      </c>
      <c r="F132" s="5">
        <f t="shared" si="19"/>
        <v>4.1840534141332847E-2</v>
      </c>
      <c r="G132" s="5">
        <f t="shared" si="20"/>
        <v>-0.71876483999999996</v>
      </c>
      <c r="H132">
        <f t="shared" si="33"/>
        <v>126</v>
      </c>
      <c r="I132">
        <f t="shared" si="21"/>
        <v>2.1991148575128552</v>
      </c>
      <c r="J132">
        <f t="shared" si="37"/>
        <v>14.9</v>
      </c>
      <c r="K132">
        <f t="shared" si="37"/>
        <v>12.63222</v>
      </c>
      <c r="L132">
        <f t="shared" si="37"/>
        <v>7.9017098068456049</v>
      </c>
      <c r="M132">
        <f t="shared" si="34"/>
        <v>0.5850548019403512</v>
      </c>
      <c r="N132">
        <f t="shared" si="39"/>
        <v>0.361385689623546</v>
      </c>
      <c r="O132">
        <f t="shared" si="24"/>
        <v>166.74432370197223</v>
      </c>
      <c r="P132">
        <f t="shared" si="25"/>
        <v>0.41533809565441976</v>
      </c>
      <c r="Q132">
        <f t="shared" si="26"/>
        <v>-0.13053286722473767</v>
      </c>
      <c r="R132">
        <f t="shared" si="27"/>
        <v>0.39429291684727091</v>
      </c>
      <c r="S132" t="str">
        <f t="shared" si="40"/>
        <v>-</v>
      </c>
      <c r="T132" t="str">
        <f t="shared" si="22"/>
        <v>No</v>
      </c>
      <c r="U132" t="str">
        <f t="shared" si="23"/>
        <v>Yes</v>
      </c>
    </row>
    <row r="133" spans="2:21">
      <c r="B133" s="5">
        <f t="shared" si="29"/>
        <v>8.1185447560533142</v>
      </c>
      <c r="C133" s="5">
        <f t="shared" si="30"/>
        <v>-15.729794530056367</v>
      </c>
      <c r="D133">
        <f t="shared" si="31"/>
        <v>8.1185447560533142</v>
      </c>
      <c r="E133" s="5">
        <f t="shared" si="32"/>
        <v>5.6284081800883918E-3</v>
      </c>
      <c r="F133" s="5">
        <f t="shared" si="19"/>
        <v>4.28392204886947E-2</v>
      </c>
      <c r="G133" s="5">
        <f t="shared" si="20"/>
        <v>-0.71876483999999996</v>
      </c>
      <c r="H133">
        <f t="shared" si="33"/>
        <v>127</v>
      </c>
      <c r="I133">
        <f t="shared" si="21"/>
        <v>2.2165681500327987</v>
      </c>
      <c r="J133">
        <f t="shared" si="37"/>
        <v>14.9</v>
      </c>
      <c r="K133">
        <f t="shared" si="37"/>
        <v>12.63222</v>
      </c>
      <c r="L133">
        <f t="shared" si="37"/>
        <v>7.9017098068456049</v>
      </c>
      <c r="M133">
        <f t="shared" si="34"/>
        <v>0.57841309955667652</v>
      </c>
      <c r="N133">
        <f t="shared" si="39"/>
        <v>0.35728314027562474</v>
      </c>
      <c r="O133">
        <f t="shared" si="24"/>
        <v>167.10160684224786</v>
      </c>
      <c r="P133">
        <f t="shared" si="25"/>
        <v>0.41699005298823072</v>
      </c>
      <c r="Q133">
        <f t="shared" si="26"/>
        <v>-0.12888802447408887</v>
      </c>
      <c r="R133">
        <f t="shared" si="27"/>
        <v>0.39657102949950107</v>
      </c>
      <c r="S133" t="str">
        <f t="shared" si="40"/>
        <v>-</v>
      </c>
      <c r="T133" t="str">
        <f t="shared" si="22"/>
        <v>No</v>
      </c>
      <c r="U133" t="str">
        <f t="shared" si="23"/>
        <v>Yes</v>
      </c>
    </row>
    <row r="134" spans="2:21">
      <c r="B134" s="5">
        <f t="shared" si="29"/>
        <v>8.0736034357089643</v>
      </c>
      <c r="C134" s="5">
        <f t="shared" si="30"/>
        <v>-15.901291189524903</v>
      </c>
      <c r="D134">
        <f t="shared" si="31"/>
        <v>8.0736034357089643</v>
      </c>
      <c r="E134" s="5">
        <f t="shared" si="32"/>
        <v>5.5986977218321649E-3</v>
      </c>
      <c r="F134" s="5">
        <f t="shared" ref="F134:F197" si="41">-2*L134*COS(I134)/J134/J134</f>
        <v>4.3824857594502831E-2</v>
      </c>
      <c r="G134" s="5">
        <f t="shared" ref="G134:G197" si="42">-1+L134*L134/J134/J134</f>
        <v>-0.71876483999999996</v>
      </c>
      <c r="H134">
        <f t="shared" si="33"/>
        <v>128</v>
      </c>
      <c r="I134">
        <f t="shared" ref="I134:I197" si="43">H134/360*2*PI()</f>
        <v>2.2340214425527418</v>
      </c>
      <c r="J134">
        <f t="shared" si="37"/>
        <v>14.9</v>
      </c>
      <c r="K134">
        <f t="shared" si="37"/>
        <v>12.63222</v>
      </c>
      <c r="L134">
        <f t="shared" si="37"/>
        <v>7.9017098068456049</v>
      </c>
      <c r="M134">
        <f t="shared" si="34"/>
        <v>0.57196693810092636</v>
      </c>
      <c r="N134">
        <f t="shared" si="39"/>
        <v>0.35330137566932629</v>
      </c>
      <c r="O134">
        <f t="shared" si="24"/>
        <v>167.45490821791719</v>
      </c>
      <c r="P134">
        <f t="shared" si="25"/>
        <v>0.41861507078247545</v>
      </c>
      <c r="Q134">
        <f t="shared" si="26"/>
        <v>-0.12720392118261331</v>
      </c>
      <c r="R134">
        <f t="shared" si="27"/>
        <v>0.39882043568752146</v>
      </c>
      <c r="S134" t="str">
        <f t="shared" si="40"/>
        <v>-</v>
      </c>
      <c r="T134" t="str">
        <f t="shared" ref="T134:T197" si="44">IF((D134&gt;22.8),"Yes","No")</f>
        <v>No</v>
      </c>
      <c r="U134" t="str">
        <f t="shared" ref="U134:U197" si="45">IF((D134&lt;14.9),"Yes","No")</f>
        <v>Yes</v>
      </c>
    </row>
    <row r="135" spans="2:21">
      <c r="B135" s="5">
        <f t="shared" si="29"/>
        <v>8.0297556483073151</v>
      </c>
      <c r="C135" s="5">
        <f t="shared" si="30"/>
        <v>-16.074168841993007</v>
      </c>
      <c r="D135">
        <f t="shared" si="31"/>
        <v>8.0297556483073151</v>
      </c>
      <c r="E135" s="5">
        <f t="shared" si="32"/>
        <v>5.5687275312150085E-3</v>
      </c>
      <c r="F135" s="5">
        <f t="shared" si="41"/>
        <v>4.4797145224146753E-2</v>
      </c>
      <c r="G135" s="5">
        <f t="shared" si="42"/>
        <v>-0.71876483999999996</v>
      </c>
      <c r="H135">
        <f t="shared" si="33"/>
        <v>129</v>
      </c>
      <c r="I135">
        <f t="shared" si="43"/>
        <v>2.2514747350726849</v>
      </c>
      <c r="J135">
        <f t="shared" si="37"/>
        <v>14.9</v>
      </c>
      <c r="K135">
        <f t="shared" si="37"/>
        <v>12.63222</v>
      </c>
      <c r="L135">
        <f t="shared" si="37"/>
        <v>7.9017098068456049</v>
      </c>
      <c r="M135">
        <f t="shared" si="34"/>
        <v>0.56571157638030189</v>
      </c>
      <c r="N135">
        <f t="shared" si="39"/>
        <v>0.34943746719142771</v>
      </c>
      <c r="O135">
        <f t="shared" ref="O135:O198" si="46">O134+N135</f>
        <v>167.80434568510861</v>
      </c>
      <c r="P135">
        <f t="shared" ref="P135:P198" si="47">SQRT(D135*D135*SIN(1/360*2*PI())*SIN(1/360*2*PI())+(D135-D134)*(D135-D134))/N135</f>
        <v>0.42021297186997231</v>
      </c>
      <c r="Q135">
        <f t="shared" ref="Q135:Q198" si="48">(D135-D134)/N135</f>
        <v>-0.12548107034449352</v>
      </c>
      <c r="R135">
        <f t="shared" ref="R135:R198" si="49">D135*SIN(1/360*2*PI())/N135</f>
        <v>0.40104045022041662</v>
      </c>
      <c r="S135" t="str">
        <f t="shared" si="40"/>
        <v>-</v>
      </c>
      <c r="T135" t="str">
        <f t="shared" si="44"/>
        <v>No</v>
      </c>
      <c r="U135" t="str">
        <f t="shared" si="45"/>
        <v>Yes</v>
      </c>
    </row>
    <row r="136" spans="2:21">
      <c r="B136" s="5">
        <f t="shared" ref="B136:B199" si="50">(-F136+SQRT((F136*F136)-4*E136*G136))/2/E136</f>
        <v>7.9869870579911693</v>
      </c>
      <c r="C136" s="5">
        <f t="shared" ref="C136:C199" si="51">(-F136-SQRT(F136*F136-4*E136*G136))/2/E136</f>
        <v>-16.248340369003031</v>
      </c>
      <c r="D136">
        <f t="shared" ref="D136:D199" si="52">IF((B136&gt;0),B136,IF((C136&gt;5),C136,"?"))</f>
        <v>7.9869870579911693</v>
      </c>
      <c r="E136" s="5">
        <f t="shared" ref="E136:E199" si="53">SIN(I136)*SIN(I136)/K136/K136+COS(I136)*COS(I136)/J136/J136</f>
        <v>5.5385341222976333E-3</v>
      </c>
      <c r="F136" s="5">
        <f t="shared" si="41"/>
        <v>4.5755787209395729E-2</v>
      </c>
      <c r="G136" s="5">
        <f t="shared" si="42"/>
        <v>-0.71876483999999996</v>
      </c>
      <c r="H136">
        <f t="shared" ref="H136:H199" si="54">H135+1</f>
        <v>130</v>
      </c>
      <c r="I136">
        <f t="shared" si="43"/>
        <v>2.2689280275926285</v>
      </c>
      <c r="J136">
        <f t="shared" si="37"/>
        <v>14.9</v>
      </c>
      <c r="K136">
        <f t="shared" si="37"/>
        <v>12.63222</v>
      </c>
      <c r="L136">
        <f t="shared" si="37"/>
        <v>7.9017098068456049</v>
      </c>
      <c r="M136">
        <f t="shared" ref="M136:M199" si="55">0.5*D135*D136*SIN(1/360*2*PI())</f>
        <v>0.55964242919351259</v>
      </c>
      <c r="N136">
        <f t="shared" si="39"/>
        <v>0.34568858258395069</v>
      </c>
      <c r="O136">
        <f t="shared" si="46"/>
        <v>168.15003426769258</v>
      </c>
      <c r="P136">
        <f t="shared" si="47"/>
        <v>0.4217835825984439</v>
      </c>
      <c r="Q136">
        <f t="shared" si="48"/>
        <v>-0.12371999675679049</v>
      </c>
      <c r="R136">
        <f t="shared" si="49"/>
        <v>0.40323039686025419</v>
      </c>
      <c r="S136" t="str">
        <f t="shared" si="40"/>
        <v>-</v>
      </c>
      <c r="T136" t="str">
        <f t="shared" si="44"/>
        <v>No</v>
      </c>
      <c r="U136" t="str">
        <f t="shared" si="45"/>
        <v>Yes</v>
      </c>
    </row>
    <row r="137" spans="2:21">
      <c r="B137" s="5">
        <f t="shared" si="50"/>
        <v>7.945283657105815</v>
      </c>
      <c r="C137" s="5">
        <f t="shared" si="51"/>
        <v>-16.423712029904813</v>
      </c>
      <c r="D137">
        <f t="shared" si="52"/>
        <v>7.945283657105815</v>
      </c>
      <c r="E137" s="5">
        <f t="shared" si="53"/>
        <v>5.5081542810978684E-3</v>
      </c>
      <c r="F137" s="5">
        <f t="shared" si="41"/>
        <v>4.6700491538614435E-2</v>
      </c>
      <c r="G137" s="5">
        <f t="shared" si="42"/>
        <v>-0.71876483999999996</v>
      </c>
      <c r="H137">
        <f t="shared" si="54"/>
        <v>131</v>
      </c>
      <c r="I137">
        <f t="shared" si="43"/>
        <v>2.2863813201125716</v>
      </c>
      <c r="J137">
        <f t="shared" si="37"/>
        <v>14.9</v>
      </c>
      <c r="K137">
        <f t="shared" si="37"/>
        <v>12.63222</v>
      </c>
      <c r="L137">
        <f t="shared" si="37"/>
        <v>7.9017098068456049</v>
      </c>
      <c r="M137">
        <f t="shared" si="55"/>
        <v>0.55375506319816181</v>
      </c>
      <c r="N137">
        <f>M137/J137/K137/PI()*$K$3</f>
        <v>0.3420519833914652</v>
      </c>
      <c r="O137">
        <f t="shared" si="46"/>
        <v>168.49208625108403</v>
      </c>
      <c r="P137">
        <f t="shared" si="47"/>
        <v>0.42332673279620558</v>
      </c>
      <c r="Q137">
        <f t="shared" si="48"/>
        <v>-0.12192123685956345</v>
      </c>
      <c r="R137">
        <f t="shared" si="49"/>
        <v>0.40538960852807304</v>
      </c>
      <c r="S137" t="str">
        <f t="shared" si="40"/>
        <v>-</v>
      </c>
      <c r="T137" t="str">
        <f t="shared" si="44"/>
        <v>No</v>
      </c>
      <c r="U137" t="str">
        <f t="shared" si="45"/>
        <v>Yes</v>
      </c>
    </row>
    <row r="138" spans="2:21">
      <c r="B138" s="5">
        <f t="shared" si="50"/>
        <v>7.9046317651675277</v>
      </c>
      <c r="C138" s="5">
        <f t="shared" si="51"/>
        <v>-16.600183261497378</v>
      </c>
      <c r="D138">
        <f t="shared" si="52"/>
        <v>7.9046317651675277</v>
      </c>
      <c r="E138" s="5">
        <f t="shared" si="53"/>
        <v>5.4776250207725597E-3</v>
      </c>
      <c r="F138" s="5">
        <f t="shared" si="41"/>
        <v>4.7630970445712649E-2</v>
      </c>
      <c r="G138" s="5">
        <f t="shared" si="42"/>
        <v>-0.71876483999999996</v>
      </c>
      <c r="H138">
        <f t="shared" si="54"/>
        <v>132</v>
      </c>
      <c r="I138">
        <f t="shared" si="43"/>
        <v>2.3038346126325147</v>
      </c>
      <c r="J138">
        <f t="shared" si="37"/>
        <v>14.9</v>
      </c>
      <c r="K138">
        <f t="shared" si="37"/>
        <v>12.63222</v>
      </c>
      <c r="L138">
        <f t="shared" si="37"/>
        <v>7.9017098068456049</v>
      </c>
      <c r="M138">
        <f t="shared" si="55"/>
        <v>0.54804519287395359</v>
      </c>
      <c r="N138">
        <f t="shared" ref="N138:N162" si="56">M138/J138/K138/PI()*$K$3</f>
        <v>0.33852502246758004</v>
      </c>
      <c r="O138">
        <f t="shared" si="46"/>
        <v>168.83061127355163</v>
      </c>
      <c r="P138">
        <f t="shared" si="47"/>
        <v>0.42484225573978096</v>
      </c>
      <c r="Q138">
        <f t="shared" si="48"/>
        <v>-0.1200853385725139</v>
      </c>
      <c r="R138">
        <f t="shared" si="49"/>
        <v>0.40751742750708242</v>
      </c>
      <c r="S138" t="str">
        <f t="shared" si="40"/>
        <v>-</v>
      </c>
      <c r="T138" t="str">
        <f t="shared" si="44"/>
        <v>No</v>
      </c>
      <c r="U138" t="str">
        <f t="shared" si="45"/>
        <v>Yes</v>
      </c>
    </row>
    <row r="139" spans="2:21">
      <c r="B139" s="5">
        <f t="shared" si="50"/>
        <v>7.8650180276071593</v>
      </c>
      <c r="C139" s="5">
        <f t="shared" si="51"/>
        <v>-16.777646489266338</v>
      </c>
      <c r="D139">
        <f t="shared" si="52"/>
        <v>7.8650180276071593</v>
      </c>
      <c r="E139" s="5">
        <f t="shared" si="53"/>
        <v>5.4469835365227419E-3</v>
      </c>
      <c r="F139" s="5">
        <f t="shared" si="41"/>
        <v>4.8546940497801568E-2</v>
      </c>
      <c r="G139" s="5">
        <f t="shared" si="42"/>
        <v>-0.71876483999999996</v>
      </c>
      <c r="H139">
        <f t="shared" si="54"/>
        <v>133</v>
      </c>
      <c r="I139">
        <f t="shared" si="43"/>
        <v>2.3212879051524582</v>
      </c>
      <c r="J139">
        <f t="shared" si="37"/>
        <v>14.9</v>
      </c>
      <c r="K139">
        <f t="shared" si="37"/>
        <v>12.63222</v>
      </c>
      <c r="L139">
        <f t="shared" si="37"/>
        <v>7.9017098068456049</v>
      </c>
      <c r="M139">
        <f t="shared" si="55"/>
        <v>0.54250867658351276</v>
      </c>
      <c r="N139">
        <f t="shared" si="56"/>
        <v>0.33510514154172971</v>
      </c>
      <c r="O139">
        <f t="shared" si="46"/>
        <v>169.16571641509336</v>
      </c>
      <c r="P139">
        <f t="shared" si="47"/>
        <v>0.42632998812330997</v>
      </c>
      <c r="Q139">
        <f t="shared" si="48"/>
        <v>-0.11821286112805127</v>
      </c>
      <c r="R139">
        <f t="shared" si="49"/>
        <v>0.40961320564300863</v>
      </c>
      <c r="S139" t="str">
        <f t="shared" si="40"/>
        <v>-</v>
      </c>
      <c r="T139" t="str">
        <f t="shared" si="44"/>
        <v>No</v>
      </c>
      <c r="U139" t="str">
        <f t="shared" si="45"/>
        <v>Yes</v>
      </c>
    </row>
    <row r="140" spans="2:21">
      <c r="B140" s="5">
        <f t="shared" si="50"/>
        <v>7.8264294143124351</v>
      </c>
      <c r="C140" s="5">
        <f t="shared" si="51"/>
        <v>-16.955986952423441</v>
      </c>
      <c r="D140">
        <f t="shared" si="52"/>
        <v>7.8264294143124351</v>
      </c>
      <c r="E140" s="5">
        <f t="shared" si="53"/>
        <v>5.4162671602770128E-3</v>
      </c>
      <c r="F140" s="5">
        <f t="shared" si="41"/>
        <v>4.9448122681530086E-2</v>
      </c>
      <c r="G140" s="5">
        <f t="shared" si="42"/>
        <v>-0.71876483999999996</v>
      </c>
      <c r="H140">
        <f t="shared" si="54"/>
        <v>134</v>
      </c>
      <c r="I140">
        <f t="shared" si="43"/>
        <v>2.3387411976724017</v>
      </c>
      <c r="J140">
        <f t="shared" si="37"/>
        <v>14.9</v>
      </c>
      <c r="K140">
        <f t="shared" si="37"/>
        <v>12.63222</v>
      </c>
      <c r="L140">
        <f t="shared" si="37"/>
        <v>7.9017098068456049</v>
      </c>
      <c r="M140">
        <f t="shared" si="55"/>
        <v>0.53714151273217847</v>
      </c>
      <c r="N140">
        <f t="shared" si="56"/>
        <v>0.33178986884709627</v>
      </c>
      <c r="O140">
        <f t="shared" si="46"/>
        <v>169.49750628394045</v>
      </c>
      <c r="P140">
        <f t="shared" si="47"/>
        <v>0.42778977002970409</v>
      </c>
      <c r="Q140">
        <f t="shared" si="48"/>
        <v>-0.11630437490093333</v>
      </c>
      <c r="R140">
        <f t="shared" si="49"/>
        <v>0.41167630454152959</v>
      </c>
      <c r="S140" t="str">
        <f t="shared" si="40"/>
        <v>-</v>
      </c>
      <c r="T140" t="str">
        <f t="shared" si="44"/>
        <v>No</v>
      </c>
      <c r="U140" t="str">
        <f t="shared" si="45"/>
        <v>Yes</v>
      </c>
    </row>
    <row r="141" spans="2:21">
      <c r="B141" s="5">
        <f t="shared" si="50"/>
        <v>7.7888532179910372</v>
      </c>
      <c r="C141" s="5">
        <f t="shared" si="51"/>
        <v>-17.135082545088693</v>
      </c>
      <c r="D141">
        <f t="shared" si="52"/>
        <v>7.7888532179910372</v>
      </c>
      <c r="E141" s="5">
        <f t="shared" si="53"/>
        <v>5.3855133152083349E-3</v>
      </c>
      <c r="F141" s="5">
        <f t="shared" si="41"/>
        <v>5.0334242488075054E-2</v>
      </c>
      <c r="G141" s="5">
        <f t="shared" si="42"/>
        <v>-0.71876483999999996</v>
      </c>
      <c r="H141">
        <f t="shared" si="54"/>
        <v>135</v>
      </c>
      <c r="I141">
        <f t="shared" si="43"/>
        <v>2.3561944901923448</v>
      </c>
      <c r="J141">
        <f t="shared" si="37"/>
        <v>14.9</v>
      </c>
      <c r="K141">
        <f t="shared" si="37"/>
        <v>12.63222</v>
      </c>
      <c r="L141">
        <f t="shared" si="37"/>
        <v>7.9017098068456049</v>
      </c>
      <c r="M141">
        <f t="shared" si="55"/>
        <v>0.53193983602774386</v>
      </c>
      <c r="N141">
        <f t="shared" si="56"/>
        <v>0.32857681681026762</v>
      </c>
      <c r="O141">
        <f t="shared" si="46"/>
        <v>169.82608310075071</v>
      </c>
      <c r="P141">
        <f t="shared" si="47"/>
        <v>0.4292214449034682</v>
      </c>
      <c r="Q141">
        <f t="shared" si="48"/>
        <v>-0.11436046123453604</v>
      </c>
      <c r="R141">
        <f t="shared" si="49"/>
        <v>0.41370609576273487</v>
      </c>
      <c r="S141" t="str">
        <f>IF((D141=MAX(D$6:D$366)),"Apogee",IF((D141=MIN(D$6:D$366)),"Perigee","-"))</f>
        <v>-</v>
      </c>
      <c r="T141" t="str">
        <f t="shared" si="44"/>
        <v>No</v>
      </c>
      <c r="U141" t="str">
        <f t="shared" si="45"/>
        <v>Yes</v>
      </c>
    </row>
    <row r="142" spans="2:21">
      <c r="B142" s="5">
        <f t="shared" si="50"/>
        <v>7.752277052375085</v>
      </c>
      <c r="C142" s="5">
        <f t="shared" si="51"/>
        <v>-17.314803676082406</v>
      </c>
      <c r="D142">
        <f t="shared" si="52"/>
        <v>7.752277052375085</v>
      </c>
      <c r="E142" s="5">
        <f t="shared" si="53"/>
        <v>5.3547594701396587E-3</v>
      </c>
      <c r="F142" s="5">
        <f t="shared" si="41"/>
        <v>5.1205029996759396E-2</v>
      </c>
      <c r="G142" s="5">
        <f t="shared" si="42"/>
        <v>-0.71876483999999996</v>
      </c>
      <c r="H142">
        <f t="shared" si="54"/>
        <v>136</v>
      </c>
      <c r="I142">
        <f t="shared" si="43"/>
        <v>2.3736477827122879</v>
      </c>
      <c r="J142">
        <f t="shared" si="37"/>
        <v>14.9</v>
      </c>
      <c r="K142">
        <f t="shared" si="37"/>
        <v>12.63222</v>
      </c>
      <c r="L142">
        <f t="shared" si="37"/>
        <v>7.9017098068456049</v>
      </c>
      <c r="M142">
        <f t="shared" si="55"/>
        <v>0.52689991384076418</v>
      </c>
      <c r="N142">
        <f t="shared" si="56"/>
        <v>0.32546367980301621</v>
      </c>
      <c r="O142">
        <f t="shared" si="46"/>
        <v>170.15154678055373</v>
      </c>
      <c r="P142">
        <f t="shared" si="47"/>
        <v>0.43062485952512758</v>
      </c>
      <c r="Q142">
        <f t="shared" si="48"/>
        <v>-0.11238171226383725</v>
      </c>
      <c r="R142">
        <f t="shared" si="49"/>
        <v>0.41570196101255513</v>
      </c>
      <c r="S142" t="str">
        <f t="shared" ref="S142:S167" si="57">IF((D142=MAX(D$6:D$366)),"Apogee",IF((D142=MIN(D$6:D$366)),"Perigee","-"))</f>
        <v>-</v>
      </c>
      <c r="T142" t="str">
        <f t="shared" si="44"/>
        <v>No</v>
      </c>
      <c r="U142" t="str">
        <f t="shared" si="45"/>
        <v>Yes</v>
      </c>
    </row>
    <row r="143" spans="2:21">
      <c r="B143" s="5">
        <f t="shared" si="50"/>
        <v>7.716688850286344</v>
      </c>
      <c r="C143" s="5">
        <f t="shared" si="51"/>
        <v>-17.49501314991112</v>
      </c>
      <c r="D143">
        <f t="shared" si="52"/>
        <v>7.716688850286344</v>
      </c>
      <c r="E143" s="5">
        <f t="shared" si="53"/>
        <v>5.3240430938939296E-3</v>
      </c>
      <c r="F143" s="5">
        <f t="shared" si="41"/>
        <v>5.2060219957272488E-2</v>
      </c>
      <c r="G143" s="5">
        <f t="shared" si="42"/>
        <v>-0.71876483999999996</v>
      </c>
      <c r="H143">
        <f t="shared" si="54"/>
        <v>137</v>
      </c>
      <c r="I143">
        <f t="shared" si="43"/>
        <v>2.3911010752322315</v>
      </c>
      <c r="J143">
        <f t="shared" si="37"/>
        <v>14.9</v>
      </c>
      <c r="K143">
        <f t="shared" si="37"/>
        <v>12.63222</v>
      </c>
      <c r="L143">
        <f t="shared" si="37"/>
        <v>7.9017098068456049</v>
      </c>
      <c r="M143">
        <f t="shared" si="55"/>
        <v>0.52201814266575364</v>
      </c>
      <c r="N143">
        <f t="shared" si="56"/>
        <v>0.32244823195639649</v>
      </c>
      <c r="O143">
        <f t="shared" si="46"/>
        <v>170.47399501251013</v>
      </c>
      <c r="P143">
        <f t="shared" si="47"/>
        <v>0.43199986398711837</v>
      </c>
      <c r="Q143">
        <f t="shared" si="48"/>
        <v>-0.11036873073490287</v>
      </c>
      <c r="R143">
        <f t="shared" si="49"/>
        <v>0.41766329233110167</v>
      </c>
      <c r="S143" t="str">
        <f t="shared" si="57"/>
        <v>-</v>
      </c>
      <c r="T143" t="str">
        <f t="shared" si="44"/>
        <v>No</v>
      </c>
      <c r="U143" t="str">
        <f t="shared" si="45"/>
        <v>Yes</v>
      </c>
    </row>
    <row r="144" spans="2:21">
      <c r="B144" s="5">
        <f t="shared" si="50"/>
        <v>7.6820768615800432</v>
      </c>
      <c r="C144" s="5">
        <f t="shared" si="51"/>
        <v>-17.675566071635373</v>
      </c>
      <c r="D144">
        <f t="shared" si="52"/>
        <v>7.6820768615800432</v>
      </c>
      <c r="E144" s="5">
        <f t="shared" si="53"/>
        <v>5.2934016096441109E-3</v>
      </c>
      <c r="F144" s="5">
        <f t="shared" si="41"/>
        <v>5.2899551870467923E-2</v>
      </c>
      <c r="G144" s="5">
        <f t="shared" si="42"/>
        <v>-0.71876483999999996</v>
      </c>
      <c r="H144">
        <f t="shared" si="54"/>
        <v>138</v>
      </c>
      <c r="I144">
        <f t="shared" si="43"/>
        <v>2.408554367752175</v>
      </c>
      <c r="J144">
        <f t="shared" si="37"/>
        <v>14.9</v>
      </c>
      <c r="K144">
        <f t="shared" si="37"/>
        <v>12.63222</v>
      </c>
      <c r="L144">
        <f t="shared" si="37"/>
        <v>7.9017098068456049</v>
      </c>
      <c r="M144">
        <f t="shared" si="55"/>
        <v>0.51729104468331233</v>
      </c>
      <c r="N144">
        <f t="shared" si="56"/>
        <v>0.31952832503718659</v>
      </c>
      <c r="O144">
        <f t="shared" si="46"/>
        <v>170.79352333754733</v>
      </c>
      <c r="P144">
        <f t="shared" si="47"/>
        <v>0.43334631167120502</v>
      </c>
      <c r="Q144">
        <f t="shared" si="48"/>
        <v>-0.10832212982142553</v>
      </c>
      <c r="R144">
        <f t="shared" si="49"/>
        <v>0.41958949227785414</v>
      </c>
      <c r="S144" t="str">
        <f t="shared" si="57"/>
        <v>-</v>
      </c>
      <c r="T144" t="str">
        <f t="shared" si="44"/>
        <v>No</v>
      </c>
      <c r="U144" t="str">
        <f t="shared" si="45"/>
        <v>Yes</v>
      </c>
    </row>
    <row r="145" spans="2:21">
      <c r="B145" s="5">
        <f t="shared" si="50"/>
        <v>7.6484296509841361</v>
      </c>
      <c r="C145" s="5">
        <f t="shared" si="51"/>
        <v>-17.856309778395495</v>
      </c>
      <c r="D145">
        <f t="shared" si="52"/>
        <v>7.6484296509841361</v>
      </c>
      <c r="E145" s="5">
        <f t="shared" si="53"/>
        <v>5.2628723493188031E-3</v>
      </c>
      <c r="F145" s="5">
        <f t="shared" si="41"/>
        <v>5.3722770067714136E-2</v>
      </c>
      <c r="G145" s="5">
        <f t="shared" si="42"/>
        <v>-0.71876483999999996</v>
      </c>
      <c r="H145">
        <f t="shared" si="54"/>
        <v>139</v>
      </c>
      <c r="I145">
        <f t="shared" si="43"/>
        <v>2.4260076602721181</v>
      </c>
      <c r="J145">
        <f t="shared" si="37"/>
        <v>14.9</v>
      </c>
      <c r="K145">
        <f t="shared" si="37"/>
        <v>12.63222</v>
      </c>
      <c r="L145">
        <f t="shared" si="37"/>
        <v>7.9017098068456049</v>
      </c>
      <c r="M145">
        <f t="shared" si="55"/>
        <v>0.51271526442297755</v>
      </c>
      <c r="N145">
        <f t="shared" si="56"/>
        <v>0.31670188638654634</v>
      </c>
      <c r="O145">
        <f t="shared" si="46"/>
        <v>171.11022522393387</v>
      </c>
      <c r="P145">
        <f t="shared" si="47"/>
        <v>0.43466405922723422</v>
      </c>
      <c r="Q145">
        <f t="shared" si="48"/>
        <v>-0.10624253293786662</v>
      </c>
      <c r="R145">
        <f t="shared" si="49"/>
        <v>0.42147997411364985</v>
      </c>
      <c r="S145" t="str">
        <f t="shared" si="57"/>
        <v>-</v>
      </c>
      <c r="T145" t="str">
        <f t="shared" si="44"/>
        <v>No</v>
      </c>
      <c r="U145" t="str">
        <f t="shared" si="45"/>
        <v>Yes</v>
      </c>
    </row>
    <row r="146" spans="2:21">
      <c r="B146" s="5">
        <f t="shared" si="50"/>
        <v>7.6157360958496012</v>
      </c>
      <c r="C146" s="5">
        <f t="shared" si="51"/>
        <v>-18.037083800440143</v>
      </c>
      <c r="D146">
        <f t="shared" si="52"/>
        <v>7.6157360958496012</v>
      </c>
      <c r="E146" s="5">
        <f t="shared" si="53"/>
        <v>5.2324925081190382E-3</v>
      </c>
      <c r="F146" s="5">
        <f t="shared" si="41"/>
        <v>5.4529623788773546E-2</v>
      </c>
      <c r="G146" s="5">
        <f t="shared" si="42"/>
        <v>-0.71876483999999996</v>
      </c>
      <c r="H146">
        <f t="shared" si="54"/>
        <v>140</v>
      </c>
      <c r="I146">
        <f t="shared" si="43"/>
        <v>2.4434609527920612</v>
      </c>
      <c r="J146">
        <f t="shared" si="37"/>
        <v>14.9</v>
      </c>
      <c r="K146">
        <f t="shared" si="37"/>
        <v>12.63222</v>
      </c>
      <c r="L146">
        <f t="shared" si="37"/>
        <v>7.9017098068456049</v>
      </c>
      <c r="M146">
        <f t="shared" si="55"/>
        <v>0.50828756552639154</v>
      </c>
      <c r="N146">
        <f t="shared" si="56"/>
        <v>0.31396691692064099</v>
      </c>
      <c r="O146">
        <f t="shared" si="46"/>
        <v>171.4241921408545</v>
      </c>
      <c r="P146">
        <f t="shared" si="47"/>
        <v>0.43595296655323845</v>
      </c>
      <c r="Q146">
        <f t="shared" si="48"/>
        <v>-0.10413057354956468</v>
      </c>
      <c r="R146">
        <f t="shared" si="49"/>
        <v>0.42333416197940804</v>
      </c>
      <c r="S146" t="str">
        <f t="shared" si="57"/>
        <v>-</v>
      </c>
      <c r="T146" t="str">
        <f t="shared" si="44"/>
        <v>No</v>
      </c>
      <c r="U146" t="str">
        <f t="shared" si="45"/>
        <v>Yes</v>
      </c>
    </row>
    <row r="147" spans="2:21">
      <c r="B147" s="5">
        <f t="shared" si="50"/>
        <v>7.5839853838263194</v>
      </c>
      <c r="C147" s="5">
        <f t="shared" si="51"/>
        <v>-18.217719854548296</v>
      </c>
      <c r="D147">
        <f t="shared" si="52"/>
        <v>7.5839853838263194</v>
      </c>
      <c r="E147" s="5">
        <f t="shared" si="53"/>
        <v>5.202299099201663E-3</v>
      </c>
      <c r="F147" s="5">
        <f t="shared" si="41"/>
        <v>5.5319867258186599E-2</v>
      </c>
      <c r="G147" s="5">
        <f t="shared" si="42"/>
        <v>-0.71876483999999996</v>
      </c>
      <c r="H147">
        <f t="shared" si="54"/>
        <v>141</v>
      </c>
      <c r="I147">
        <f t="shared" si="43"/>
        <v>2.4609142453120048</v>
      </c>
      <c r="J147">
        <f t="shared" si="37"/>
        <v>14.9</v>
      </c>
      <c r="K147">
        <f t="shared" si="37"/>
        <v>12.63222</v>
      </c>
      <c r="L147">
        <f t="shared" si="37"/>
        <v>7.9017098068456049</v>
      </c>
      <c r="M147">
        <f t="shared" si="55"/>
        <v>0.50400482761017573</v>
      </c>
      <c r="N147">
        <f t="shared" si="56"/>
        <v>0.31132148919285291</v>
      </c>
      <c r="O147">
        <f t="shared" si="46"/>
        <v>171.73551363004736</v>
      </c>
      <c r="P147">
        <f t="shared" si="47"/>
        <v>0.43721289677682973</v>
      </c>
      <c r="Q147">
        <f t="shared" si="48"/>
        <v>-0.10198689497984949</v>
      </c>
      <c r="R147">
        <f t="shared" si="49"/>
        <v>0.42515149107154254</v>
      </c>
      <c r="S147" t="str">
        <f t="shared" si="57"/>
        <v>-</v>
      </c>
      <c r="T147" t="str">
        <f t="shared" si="44"/>
        <v>No</v>
      </c>
      <c r="U147" t="str">
        <f t="shared" si="45"/>
        <v>Yes</v>
      </c>
    </row>
    <row r="148" spans="2:21">
      <c r="B148" s="5">
        <f t="shared" si="50"/>
        <v>7.5531670104781483</v>
      </c>
      <c r="C148" s="5">
        <f t="shared" si="51"/>
        <v>-18.398041872755236</v>
      </c>
      <c r="D148">
        <f t="shared" si="52"/>
        <v>7.5531670104781483</v>
      </c>
      <c r="E148" s="5">
        <f t="shared" si="53"/>
        <v>5.1723289085845066E-3</v>
      </c>
      <c r="F148" s="5">
        <f t="shared" si="41"/>
        <v>5.6093259760137203E-2</v>
      </c>
      <c r="G148" s="5">
        <f t="shared" si="42"/>
        <v>-0.71876483999999996</v>
      </c>
      <c r="H148">
        <f t="shared" si="54"/>
        <v>142</v>
      </c>
      <c r="I148">
        <f t="shared" si="43"/>
        <v>2.4783675378319479</v>
      </c>
      <c r="J148">
        <f t="shared" si="37"/>
        <v>14.9</v>
      </c>
      <c r="K148">
        <f t="shared" si="37"/>
        <v>12.63222</v>
      </c>
      <c r="L148">
        <f t="shared" si="37"/>
        <v>7.9017098068456049</v>
      </c>
      <c r="M148">
        <f t="shared" si="55"/>
        <v>0.49986404322775058</v>
      </c>
      <c r="N148">
        <f t="shared" si="56"/>
        <v>0.30876374551711144</v>
      </c>
      <c r="O148">
        <f t="shared" si="46"/>
        <v>172.04427737556446</v>
      </c>
      <c r="P148">
        <f t="shared" si="47"/>
        <v>0.43844371623776224</v>
      </c>
      <c r="Q148">
        <f t="shared" si="48"/>
        <v>-9.9812150213934775E-2</v>
      </c>
      <c r="R148">
        <f t="shared" si="49"/>
        <v>0.4269314078140074</v>
      </c>
      <c r="S148" t="str">
        <f t="shared" si="57"/>
        <v>-</v>
      </c>
      <c r="T148" t="str">
        <f t="shared" si="44"/>
        <v>No</v>
      </c>
      <c r="U148" t="str">
        <f t="shared" si="45"/>
        <v>Yes</v>
      </c>
    </row>
    <row r="149" spans="2:21">
      <c r="B149" s="5">
        <f t="shared" si="50"/>
        <v>7.5232707768497171</v>
      </c>
      <c r="C149" s="5">
        <f t="shared" si="51"/>
        <v>-18.57786606928255</v>
      </c>
      <c r="D149">
        <f t="shared" si="52"/>
        <v>7.5232707768497171</v>
      </c>
      <c r="E149" s="5">
        <f t="shared" si="53"/>
        <v>5.1426184503282797E-3</v>
      </c>
      <c r="F149" s="5">
        <f t="shared" si="41"/>
        <v>5.6849565711777246E-2</v>
      </c>
      <c r="G149" s="5">
        <f t="shared" si="42"/>
        <v>-0.71876483999999996</v>
      </c>
      <c r="H149">
        <f t="shared" si="54"/>
        <v>143</v>
      </c>
      <c r="I149">
        <f t="shared" si="43"/>
        <v>2.495820830351891</v>
      </c>
      <c r="J149">
        <f t="shared" si="37"/>
        <v>14.9</v>
      </c>
      <c r="K149">
        <f t="shared" si="37"/>
        <v>12.63222</v>
      </c>
      <c r="L149">
        <f t="shared" si="37"/>
        <v>7.9017098068456049</v>
      </c>
      <c r="M149">
        <f t="shared" si="55"/>
        <v>0.49586231492919258</v>
      </c>
      <c r="N149">
        <f t="shared" si="56"/>
        <v>0.30629189615177987</v>
      </c>
      <c r="O149">
        <f t="shared" si="46"/>
        <v>172.35056927171624</v>
      </c>
      <c r="P149">
        <f t="shared" si="47"/>
        <v>0.43964529447172668</v>
      </c>
      <c r="Q149">
        <f t="shared" si="48"/>
        <v>-9.7607001700157334E-2</v>
      </c>
      <c r="R149">
        <f t="shared" si="49"/>
        <v>0.42867337002692013</v>
      </c>
      <c r="S149" t="str">
        <f t="shared" si="57"/>
        <v>-</v>
      </c>
      <c r="T149" t="str">
        <f t="shared" si="44"/>
        <v>No</v>
      </c>
      <c r="U149" t="str">
        <f t="shared" si="45"/>
        <v>Yes</v>
      </c>
    </row>
    <row r="150" spans="2:21">
      <c r="B150" s="5">
        <f t="shared" si="50"/>
        <v>7.4942867869967289</v>
      </c>
      <c r="C150" s="5">
        <f t="shared" si="51"/>
        <v>-18.757001048527847</v>
      </c>
      <c r="D150">
        <f t="shared" si="52"/>
        <v>7.4942867869967289</v>
      </c>
      <c r="E150" s="5">
        <f t="shared" si="53"/>
        <v>5.1132039220498238E-3</v>
      </c>
      <c r="F150" s="5">
        <f t="shared" si="41"/>
        <v>5.7588554734987397E-2</v>
      </c>
      <c r="G150" s="5">
        <f t="shared" si="42"/>
        <v>-0.71876483999999996</v>
      </c>
      <c r="H150">
        <f t="shared" si="54"/>
        <v>144</v>
      </c>
      <c r="I150">
        <f t="shared" si="43"/>
        <v>2.5132741228718345</v>
      </c>
      <c r="J150">
        <f t="shared" si="37"/>
        <v>14.9</v>
      </c>
      <c r="K150">
        <f t="shared" si="37"/>
        <v>12.63222</v>
      </c>
      <c r="L150">
        <f t="shared" si="37"/>
        <v>7.9017098068456049</v>
      </c>
      <c r="M150">
        <f t="shared" si="55"/>
        <v>0.49199685241809732</v>
      </c>
      <c r="N150">
        <f t="shared" si="56"/>
        <v>0.30390421754346286</v>
      </c>
      <c r="O150">
        <f t="shared" si="46"/>
        <v>172.65447348925971</v>
      </c>
      <c r="P150">
        <f t="shared" si="47"/>
        <v>0.44081750419522042</v>
      </c>
      <c r="Q150">
        <f t="shared" si="48"/>
        <v>-9.5372121148147859E-2</v>
      </c>
      <c r="R150">
        <f t="shared" si="49"/>
        <v>0.43037684709171592</v>
      </c>
      <c r="S150" t="str">
        <f t="shared" si="57"/>
        <v>-</v>
      </c>
      <c r="T150" t="str">
        <f t="shared" si="44"/>
        <v>No</v>
      </c>
      <c r="U150" t="str">
        <f t="shared" si="45"/>
        <v>Yes</v>
      </c>
    </row>
    <row r="151" spans="2:21">
      <c r="B151" s="5">
        <f t="shared" si="50"/>
        <v>7.4662054454906883</v>
      </c>
      <c r="C151" s="5">
        <f t="shared" si="51"/>
        <v>-18.935247956888599</v>
      </c>
      <c r="D151">
        <f t="shared" si="52"/>
        <v>7.4662054454906883</v>
      </c>
      <c r="E151" s="5">
        <f t="shared" si="53"/>
        <v>5.0841211608208849E-3</v>
      </c>
      <c r="F151" s="5">
        <f t="shared" si="41"/>
        <v>5.831000172655243E-2</v>
      </c>
      <c r="G151" s="5">
        <f t="shared" si="42"/>
        <v>-0.71876483999999996</v>
      </c>
      <c r="H151">
        <f t="shared" si="54"/>
        <v>145</v>
      </c>
      <c r="I151">
        <f t="shared" si="43"/>
        <v>2.530727415391778</v>
      </c>
      <c r="J151">
        <f t="shared" si="37"/>
        <v>14.9</v>
      </c>
      <c r="K151">
        <f t="shared" si="37"/>
        <v>12.63222</v>
      </c>
      <c r="L151">
        <f t="shared" si="37"/>
        <v>7.9017098068456049</v>
      </c>
      <c r="M151">
        <f t="shared" si="55"/>
        <v>0.48826496980432355</v>
      </c>
      <c r="N151">
        <f t="shared" si="56"/>
        <v>0.30159905063003883</v>
      </c>
      <c r="O151">
        <f t="shared" si="46"/>
        <v>172.95607253988976</v>
      </c>
      <c r="P151">
        <f t="shared" si="47"/>
        <v>0.44196022129147727</v>
      </c>
      <c r="Q151">
        <f t="shared" si="48"/>
        <v>-9.3108189324133492E-2</v>
      </c>
      <c r="R151">
        <f t="shared" si="49"/>
        <v>0.43204132011277913</v>
      </c>
      <c r="S151" t="str">
        <f t="shared" si="57"/>
        <v>-</v>
      </c>
      <c r="T151" t="str">
        <f t="shared" si="44"/>
        <v>No</v>
      </c>
      <c r="U151" t="str">
        <f t="shared" si="45"/>
        <v>Yes</v>
      </c>
    </row>
    <row r="152" spans="2:21">
      <c r="B152" s="5">
        <f t="shared" si="50"/>
        <v>7.4390174549081207</v>
      </c>
      <c r="C152" s="5">
        <f t="shared" si="51"/>
        <v>-19.112400681071929</v>
      </c>
      <c r="D152">
        <f t="shared" si="52"/>
        <v>7.4390174549081207</v>
      </c>
      <c r="E152" s="5">
        <f t="shared" si="53"/>
        <v>5.0554055995061641E-3</v>
      </c>
      <c r="F152" s="5">
        <f t="shared" si="41"/>
        <v>5.9013686926729848E-2</v>
      </c>
      <c r="G152" s="5">
        <f t="shared" si="42"/>
        <v>-0.71876483999999996</v>
      </c>
      <c r="H152">
        <f t="shared" si="54"/>
        <v>146</v>
      </c>
      <c r="I152">
        <f t="shared" si="43"/>
        <v>2.5481807079117211</v>
      </c>
      <c r="J152">
        <f t="shared" ref="J152:L215" si="58">J151</f>
        <v>14.9</v>
      </c>
      <c r="K152">
        <f t="shared" si="58"/>
        <v>12.63222</v>
      </c>
      <c r="L152">
        <f t="shared" si="58"/>
        <v>7.9017098068456049</v>
      </c>
      <c r="M152">
        <f t="shared" si="55"/>
        <v>0.48466408295139807</v>
      </c>
      <c r="N152">
        <f t="shared" si="56"/>
        <v>0.29937479920216403</v>
      </c>
      <c r="O152">
        <f t="shared" si="46"/>
        <v>173.25544733909192</v>
      </c>
      <c r="P152">
        <f t="shared" si="47"/>
        <v>0.44307332479746636</v>
      </c>
      <c r="Q152">
        <f t="shared" si="48"/>
        <v>-9.08158958436842E-2</v>
      </c>
      <c r="R152">
        <f t="shared" si="49"/>
        <v>0.43366628207550356</v>
      </c>
      <c r="S152" t="str">
        <f t="shared" si="57"/>
        <v>-</v>
      </c>
      <c r="T152" t="str">
        <f t="shared" si="44"/>
        <v>No</v>
      </c>
      <c r="U152" t="str">
        <f t="shared" si="45"/>
        <v>Yes</v>
      </c>
    </row>
    <row r="153" spans="2:21">
      <c r="B153" s="5">
        <f t="shared" si="50"/>
        <v>7.4127138133137329</v>
      </c>
      <c r="C153" s="5">
        <f t="shared" si="51"/>
        <v>-19.288246095375648</v>
      </c>
      <c r="D153">
        <f t="shared" si="52"/>
        <v>7.4127138133137329</v>
      </c>
      <c r="E153" s="5">
        <f t="shared" si="53"/>
        <v>5.0270922235938331E-3</v>
      </c>
      <c r="F153" s="5">
        <f t="shared" si="41"/>
        <v>5.9699395986190971E-2</v>
      </c>
      <c r="G153" s="5">
        <f t="shared" si="42"/>
        <v>-0.71876483999999996</v>
      </c>
      <c r="H153">
        <f t="shared" si="54"/>
        <v>147</v>
      </c>
      <c r="I153">
        <f t="shared" si="43"/>
        <v>2.5656340004316642</v>
      </c>
      <c r="J153">
        <f t="shared" si="58"/>
        <v>14.9</v>
      </c>
      <c r="K153">
        <f t="shared" si="58"/>
        <v>12.63222</v>
      </c>
      <c r="L153">
        <f t="shared" si="58"/>
        <v>7.9017098068456049</v>
      </c>
      <c r="M153">
        <f t="shared" si="55"/>
        <v>0.48119170691729418</v>
      </c>
      <c r="N153">
        <f t="shared" si="56"/>
        <v>0.2972299283224531</v>
      </c>
      <c r="O153">
        <f t="shared" si="46"/>
        <v>173.55267726741437</v>
      </c>
      <c r="P153">
        <f t="shared" si="47"/>
        <v>0.44415669689183834</v>
      </c>
      <c r="Q153">
        <f t="shared" si="48"/>
        <v>-8.849593896161094E-2</v>
      </c>
      <c r="R153">
        <f t="shared" si="49"/>
        <v>0.43525123800073356</v>
      </c>
      <c r="S153" t="str">
        <f t="shared" si="57"/>
        <v>-</v>
      </c>
      <c r="T153" t="str">
        <f t="shared" si="44"/>
        <v>No</v>
      </c>
      <c r="U153" t="str">
        <f t="shared" si="45"/>
        <v>Yes</v>
      </c>
    </row>
    <row r="154" spans="2:21">
      <c r="B154" s="5">
        <f t="shared" si="50"/>
        <v>7.3872858117462332</v>
      </c>
      <c r="C154" s="5">
        <f t="shared" si="51"/>
        <v>-19.462564360212436</v>
      </c>
      <c r="D154">
        <f t="shared" si="52"/>
        <v>7.3872858117462332</v>
      </c>
      <c r="E154" s="5">
        <f t="shared" si="53"/>
        <v>4.9992155285710944E-3</v>
      </c>
      <c r="F154" s="5">
        <f t="shared" si="41"/>
        <v>6.0366920031313678E-2</v>
      </c>
      <c r="G154" s="5">
        <f t="shared" si="42"/>
        <v>-0.71876483999999996</v>
      </c>
      <c r="H154">
        <f t="shared" si="54"/>
        <v>148</v>
      </c>
      <c r="I154">
        <f t="shared" si="43"/>
        <v>2.5830872929516078</v>
      </c>
      <c r="J154">
        <f t="shared" si="58"/>
        <v>14.9</v>
      </c>
      <c r="K154">
        <f t="shared" si="58"/>
        <v>12.63222</v>
      </c>
      <c r="L154">
        <f t="shared" si="58"/>
        <v>7.9017098068456049</v>
      </c>
      <c r="M154">
        <f t="shared" si="55"/>
        <v>0.47784545348724194</v>
      </c>
      <c r="N154">
        <f t="shared" si="56"/>
        <v>0.29516296280150711</v>
      </c>
      <c r="O154">
        <f t="shared" si="46"/>
        <v>173.84784023021587</v>
      </c>
      <c r="P154">
        <f t="shared" si="47"/>
        <v>0.44521022288381912</v>
      </c>
      <c r="Q154">
        <f t="shared" si="48"/>
        <v>-8.614902535925438E-2</v>
      </c>
      <c r="R154">
        <f t="shared" si="49"/>
        <v>0.43679570509554061</v>
      </c>
      <c r="S154" t="str">
        <f t="shared" si="57"/>
        <v>-</v>
      </c>
      <c r="T154" t="str">
        <f t="shared" si="44"/>
        <v>No</v>
      </c>
      <c r="U154" t="str">
        <f t="shared" si="45"/>
        <v>Yes</v>
      </c>
    </row>
    <row r="155" spans="2:21">
      <c r="B155" s="5">
        <f t="shared" si="50"/>
        <v>7.362725031714894</v>
      </c>
      <c r="C155" s="5">
        <f t="shared" si="51"/>
        <v>-19.635129273886118</v>
      </c>
      <c r="D155">
        <f t="shared" si="52"/>
        <v>7.362725031714894</v>
      </c>
      <c r="E155" s="5">
        <f t="shared" si="53"/>
        <v>4.9718094778967645E-3</v>
      </c>
      <c r="F155" s="5">
        <f t="shared" si="41"/>
        <v>6.1016055727807349E-2</v>
      </c>
      <c r="G155" s="5">
        <f t="shared" si="42"/>
        <v>-0.71876483999999996</v>
      </c>
      <c r="H155">
        <f t="shared" si="54"/>
        <v>149</v>
      </c>
      <c r="I155">
        <f t="shared" si="43"/>
        <v>2.6005405854715509</v>
      </c>
      <c r="J155">
        <f t="shared" si="58"/>
        <v>14.9</v>
      </c>
      <c r="K155">
        <f t="shared" si="58"/>
        <v>12.63222</v>
      </c>
      <c r="L155">
        <f t="shared" si="58"/>
        <v>7.9017098068456049</v>
      </c>
      <c r="M155">
        <f t="shared" si="55"/>
        <v>0.47462302879718182</v>
      </c>
      <c r="N155">
        <f t="shared" si="56"/>
        <v>0.29317248572993171</v>
      </c>
      <c r="O155">
        <f t="shared" si="46"/>
        <v>174.14101271594581</v>
      </c>
      <c r="P155">
        <f t="shared" si="47"/>
        <v>0.4462337912030076</v>
      </c>
      <c r="Q155">
        <f t="shared" si="48"/>
        <v>-8.3775869929228003E-2</v>
      </c>
      <c r="R155">
        <f t="shared" si="49"/>
        <v>0.43829921290028623</v>
      </c>
      <c r="S155" t="str">
        <f t="shared" si="57"/>
        <v>-</v>
      </c>
      <c r="T155" t="str">
        <f t="shared" si="44"/>
        <v>No</v>
      </c>
      <c r="U155" t="str">
        <f t="shared" si="45"/>
        <v>Yes</v>
      </c>
    </row>
    <row r="156" spans="2:21">
      <c r="B156" s="5">
        <f t="shared" si="50"/>
        <v>7.3390233427143539</v>
      </c>
      <c r="C156" s="5">
        <f t="shared" si="51"/>
        <v>-19.805708679315075</v>
      </c>
      <c r="D156">
        <f t="shared" si="52"/>
        <v>7.3390233427143539</v>
      </c>
      <c r="E156" s="5">
        <f t="shared" si="53"/>
        <v>4.9449074616220046E-3</v>
      </c>
      <c r="F156" s="5">
        <f t="shared" si="41"/>
        <v>6.164660534265054E-2</v>
      </c>
      <c r="G156" s="5">
        <f t="shared" si="42"/>
        <v>-0.71876483999999996</v>
      </c>
      <c r="H156">
        <f t="shared" si="54"/>
        <v>150</v>
      </c>
      <c r="I156">
        <f t="shared" si="43"/>
        <v>2.6179938779914944</v>
      </c>
      <c r="J156">
        <f t="shared" si="58"/>
        <v>14.9</v>
      </c>
      <c r="K156">
        <f t="shared" si="58"/>
        <v>12.63222</v>
      </c>
      <c r="L156">
        <f t="shared" si="58"/>
        <v>7.9017098068456049</v>
      </c>
      <c r="M156">
        <f t="shared" si="55"/>
        <v>0.4715222310464412</v>
      </c>
      <c r="N156">
        <f t="shared" si="56"/>
        <v>0.29125713706546807</v>
      </c>
      <c r="O156">
        <f t="shared" si="46"/>
        <v>174.43226985301126</v>
      </c>
      <c r="P156">
        <f t="shared" si="47"/>
        <v>0.4472272933900362</v>
      </c>
      <c r="Q156">
        <f t="shared" si="48"/>
        <v>-8.1377195557657836E-2</v>
      </c>
      <c r="R156">
        <f t="shared" si="49"/>
        <v>0.43976130343192799</v>
      </c>
      <c r="S156" t="str">
        <f t="shared" si="57"/>
        <v>-</v>
      </c>
      <c r="T156" t="str">
        <f t="shared" si="44"/>
        <v>No</v>
      </c>
      <c r="U156" t="str">
        <f t="shared" si="45"/>
        <v>Yes</v>
      </c>
    </row>
    <row r="157" spans="2:21">
      <c r="B157" s="5">
        <f t="shared" si="50"/>
        <v>7.3161728997645916</v>
      </c>
      <c r="C157" s="5">
        <f t="shared" si="51"/>
        <v>-19.974064927031279</v>
      </c>
      <c r="D157">
        <f t="shared" si="52"/>
        <v>7.3161728997645916</v>
      </c>
      <c r="E157" s="5">
        <f t="shared" si="53"/>
        <v>4.9185422557097127E-3</v>
      </c>
      <c r="F157" s="5">
        <f t="shared" si="41"/>
        <v>6.2258376804322273E-2</v>
      </c>
      <c r="G157" s="5">
        <f t="shared" si="42"/>
        <v>-0.71876483999999996</v>
      </c>
      <c r="H157">
        <f t="shared" si="54"/>
        <v>151</v>
      </c>
      <c r="I157">
        <f t="shared" si="43"/>
        <v>2.6354471705114375</v>
      </c>
      <c r="J157">
        <f t="shared" si="58"/>
        <v>14.9</v>
      </c>
      <c r="K157">
        <f t="shared" si="58"/>
        <v>12.63222</v>
      </c>
      <c r="L157">
        <f t="shared" si="58"/>
        <v>7.9017098068456049</v>
      </c>
      <c r="M157">
        <f t="shared" si="55"/>
        <v>0.46854094829818915</v>
      </c>
      <c r="N157">
        <f t="shared" si="56"/>
        <v>0.28941561227434309</v>
      </c>
      <c r="O157">
        <f t="shared" si="46"/>
        <v>174.72168546528562</v>
      </c>
      <c r="P157">
        <f t="shared" si="47"/>
        <v>0.44819062408806748</v>
      </c>
      <c r="Q157">
        <f t="shared" si="48"/>
        <v>-7.895373290402119E-2</v>
      </c>
      <c r="R157">
        <f t="shared" si="49"/>
        <v>0.44118153132352667</v>
      </c>
      <c r="S157" t="str">
        <f t="shared" si="57"/>
        <v>-</v>
      </c>
      <c r="T157" t="str">
        <f t="shared" si="44"/>
        <v>No</v>
      </c>
      <c r="U157" t="str">
        <f t="shared" si="45"/>
        <v>Yes</v>
      </c>
    </row>
    <row r="158" spans="2:21">
      <c r="B158" s="5">
        <f t="shared" si="50"/>
        <v>7.2941661409825365</v>
      </c>
      <c r="C158" s="5">
        <f t="shared" si="51"/>
        <v>-20.139955395364918</v>
      </c>
      <c r="D158">
        <f t="shared" si="52"/>
        <v>7.2941661409825365</v>
      </c>
      <c r="E158" s="5">
        <f t="shared" si="53"/>
        <v>4.8927459821020407E-3</v>
      </c>
      <c r="F158" s="5">
        <f t="shared" si="41"/>
        <v>6.2851183761308979E-2</v>
      </c>
      <c r="G158" s="5">
        <f t="shared" si="42"/>
        <v>-0.71876483999999996</v>
      </c>
      <c r="H158">
        <f t="shared" si="54"/>
        <v>152</v>
      </c>
      <c r="I158">
        <f t="shared" si="43"/>
        <v>2.6529004630313811</v>
      </c>
      <c r="J158">
        <f t="shared" si="58"/>
        <v>14.9</v>
      </c>
      <c r="K158">
        <f t="shared" si="58"/>
        <v>12.63222</v>
      </c>
      <c r="L158">
        <f t="shared" si="58"/>
        <v>7.9017098068456049</v>
      </c>
      <c r="M158">
        <f t="shared" si="55"/>
        <v>0.46567715636621593</v>
      </c>
      <c r="N158">
        <f t="shared" si="56"/>
        <v>0.28764666102594361</v>
      </c>
      <c r="O158">
        <f t="shared" si="46"/>
        <v>175.00933212631156</v>
      </c>
      <c r="P158">
        <f t="shared" si="47"/>
        <v>0.44912368103505668</v>
      </c>
      <c r="Q158">
        <f t="shared" si="48"/>
        <v>-7.6506220178479009E-2</v>
      </c>
      <c r="R158">
        <f t="shared" si="49"/>
        <v>0.44255946395990836</v>
      </c>
      <c r="S158" t="str">
        <f t="shared" si="57"/>
        <v>-</v>
      </c>
      <c r="T158" t="str">
        <f t="shared" si="44"/>
        <v>No</v>
      </c>
      <c r="U158" t="str">
        <f t="shared" si="45"/>
        <v>Yes</v>
      </c>
    </row>
    <row r="159" spans="2:21">
      <c r="B159" s="5">
        <f t="shared" si="50"/>
        <v>7.2729957851911839</v>
      </c>
      <c r="C159" s="5">
        <f t="shared" si="51"/>
        <v>-20.303133068253459</v>
      </c>
      <c r="D159">
        <f t="shared" si="52"/>
        <v>7.2729957851911839</v>
      </c>
      <c r="E159" s="5">
        <f t="shared" si="53"/>
        <v>4.8675500695847711E-3</v>
      </c>
      <c r="F159" s="5">
        <f t="shared" si="41"/>
        <v>6.3424845638868896E-2</v>
      </c>
      <c r="G159" s="5">
        <f t="shared" si="42"/>
        <v>-0.71876483999999996</v>
      </c>
      <c r="H159">
        <f t="shared" si="54"/>
        <v>153</v>
      </c>
      <c r="I159">
        <f t="shared" si="43"/>
        <v>2.6703537555513241</v>
      </c>
      <c r="J159">
        <f t="shared" si="58"/>
        <v>14.9</v>
      </c>
      <c r="K159">
        <f t="shared" si="58"/>
        <v>12.63222</v>
      </c>
      <c r="L159">
        <f t="shared" si="58"/>
        <v>7.9017098068456049</v>
      </c>
      <c r="M159">
        <f t="shared" si="55"/>
        <v>0.46292891678657311</v>
      </c>
      <c r="N159">
        <f t="shared" si="56"/>
        <v>0.2859490859399072</v>
      </c>
      <c r="O159">
        <f t="shared" si="46"/>
        <v>175.29528121225147</v>
      </c>
      <c r="P159">
        <f t="shared" si="47"/>
        <v>0.45002636505682003</v>
      </c>
      <c r="Q159">
        <f t="shared" si="48"/>
        <v>-7.4035402917152562E-2</v>
      </c>
      <c r="R159">
        <f t="shared" si="49"/>
        <v>0.4438946816094434</v>
      </c>
      <c r="S159" t="str">
        <f t="shared" si="57"/>
        <v>-</v>
      </c>
      <c r="T159" t="str">
        <f t="shared" si="44"/>
        <v>No</v>
      </c>
      <c r="U159" t="str">
        <f t="shared" si="45"/>
        <v>Yes</v>
      </c>
    </row>
    <row r="160" spans="2:21">
      <c r="B160" s="5">
        <f t="shared" si="50"/>
        <v>7.2526548295717879</v>
      </c>
      <c r="C160" s="5">
        <f t="shared" si="51"/>
        <v>-20.463347170593547</v>
      </c>
      <c r="D160">
        <f t="shared" si="52"/>
        <v>7.2526548295717879</v>
      </c>
      <c r="E160" s="5">
        <f t="shared" si="53"/>
        <v>4.8429852154961732E-3</v>
      </c>
      <c r="F160" s="5">
        <f t="shared" si="41"/>
        <v>6.3979187694036918E-2</v>
      </c>
      <c r="G160" s="5">
        <f t="shared" si="42"/>
        <v>-0.71876483999999996</v>
      </c>
      <c r="H160">
        <f t="shared" si="54"/>
        <v>154</v>
      </c>
      <c r="I160">
        <f t="shared" si="43"/>
        <v>2.6878070480712672</v>
      </c>
      <c r="J160">
        <f t="shared" si="58"/>
        <v>14.9</v>
      </c>
      <c r="K160">
        <f t="shared" si="58"/>
        <v>12.63222</v>
      </c>
      <c r="L160">
        <f t="shared" si="58"/>
        <v>7.9017098068456049</v>
      </c>
      <c r="M160">
        <f t="shared" si="55"/>
        <v>0.46029437487261843</v>
      </c>
      <c r="N160">
        <f t="shared" si="56"/>
        <v>0.28432174138473215</v>
      </c>
      <c r="O160">
        <f t="shared" si="46"/>
        <v>175.5796029536362</v>
      </c>
      <c r="P160">
        <f t="shared" si="47"/>
        <v>0.45089858006078515</v>
      </c>
      <c r="Q160">
        <f t="shared" si="48"/>
        <v>-7.1542033754891654E-2</v>
      </c>
      <c r="R160">
        <f t="shared" si="49"/>
        <v>0.4451867775519015</v>
      </c>
      <c r="S160" t="str">
        <f t="shared" si="57"/>
        <v>-</v>
      </c>
      <c r="T160" t="str">
        <f t="shared" si="44"/>
        <v>No</v>
      </c>
      <c r="U160" t="str">
        <f t="shared" si="45"/>
        <v>Yes</v>
      </c>
    </row>
    <row r="161" spans="2:21">
      <c r="B161" s="5">
        <f t="shared" si="50"/>
        <v>7.2331365473641274</v>
      </c>
      <c r="C161" s="5">
        <f t="shared" si="51"/>
        <v>-20.620343860486059</v>
      </c>
      <c r="D161">
        <f t="shared" si="52"/>
        <v>7.2331365473641274</v>
      </c>
      <c r="E161" s="5">
        <f t="shared" si="53"/>
        <v>4.8190813483270263E-3</v>
      </c>
      <c r="F161" s="5">
        <f t="shared" si="41"/>
        <v>6.451404106885307E-2</v>
      </c>
      <c r="G161" s="5">
        <f t="shared" si="42"/>
        <v>-0.71876483999999996</v>
      </c>
      <c r="H161">
        <f t="shared" si="54"/>
        <v>155</v>
      </c>
      <c r="I161">
        <f t="shared" si="43"/>
        <v>2.7052603405912108</v>
      </c>
      <c r="J161">
        <f t="shared" si="58"/>
        <v>14.9</v>
      </c>
      <c r="K161">
        <f t="shared" si="58"/>
        <v>12.63222</v>
      </c>
      <c r="L161">
        <f t="shared" si="58"/>
        <v>7.9017098068456049</v>
      </c>
      <c r="M161">
        <f t="shared" si="55"/>
        <v>0.45777175785201446</v>
      </c>
      <c r="N161">
        <f t="shared" si="56"/>
        <v>0.2827635323270104</v>
      </c>
      <c r="O161">
        <f t="shared" si="46"/>
        <v>175.86236648596321</v>
      </c>
      <c r="P161">
        <f t="shared" si="47"/>
        <v>0.45174023303048055</v>
      </c>
      <c r="Q161">
        <f t="shared" si="48"/>
        <v>-6.9026872196121788E-2</v>
      </c>
      <c r="R161">
        <f t="shared" si="49"/>
        <v>0.44643535820234176</v>
      </c>
      <c r="S161" t="str">
        <f t="shared" si="57"/>
        <v>-</v>
      </c>
      <c r="T161" t="str">
        <f t="shared" si="44"/>
        <v>No</v>
      </c>
      <c r="U161" t="str">
        <f t="shared" si="45"/>
        <v>Yes</v>
      </c>
    </row>
    <row r="162" spans="2:21">
      <c r="B162" s="5">
        <f t="shared" si="50"/>
        <v>7.2144344856195897</v>
      </c>
      <c r="C162" s="5">
        <f t="shared" si="51"/>
        <v>-20.773866977113563</v>
      </c>
      <c r="D162">
        <f t="shared" si="52"/>
        <v>7.2144344856195897</v>
      </c>
      <c r="E162" s="5">
        <f t="shared" si="53"/>
        <v>4.7958675912573674E-3</v>
      </c>
      <c r="F162" s="5">
        <f t="shared" si="41"/>
        <v>6.5029242841798077E-2</v>
      </c>
      <c r="G162" s="5">
        <f t="shared" si="42"/>
        <v>-0.71876483999999996</v>
      </c>
      <c r="H162">
        <f t="shared" si="54"/>
        <v>156</v>
      </c>
      <c r="I162">
        <f t="shared" si="43"/>
        <v>2.7227136331111543</v>
      </c>
      <c r="J162">
        <f t="shared" si="58"/>
        <v>14.9</v>
      </c>
      <c r="K162">
        <f t="shared" si="58"/>
        <v>12.63222</v>
      </c>
      <c r="L162">
        <f t="shared" si="58"/>
        <v>7.9017098068456049</v>
      </c>
      <c r="M162">
        <f t="shared" si="55"/>
        <v>0.45535937308425084</v>
      </c>
      <c r="N162">
        <f t="shared" si="56"/>
        <v>0.28127341323039884</v>
      </c>
      <c r="O162">
        <f t="shared" si="46"/>
        <v>176.1436398991936</v>
      </c>
      <c r="P162">
        <f t="shared" si="47"/>
        <v>0.45255123402066211</v>
      </c>
      <c r="Q162">
        <f t="shared" si="48"/>
        <v>-6.6490684383377269E-2</v>
      </c>
      <c r="R162">
        <f t="shared" si="49"/>
        <v>0.44764004323100298</v>
      </c>
      <c r="S162" t="str">
        <f t="shared" si="57"/>
        <v>-</v>
      </c>
      <c r="T162" t="str">
        <f t="shared" si="44"/>
        <v>No</v>
      </c>
      <c r="U162" t="str">
        <f t="shared" si="45"/>
        <v>Yes</v>
      </c>
    </row>
    <row r="163" spans="2:21">
      <c r="B163" s="5">
        <f t="shared" si="50"/>
        <v>7.1965424630113031</v>
      </c>
      <c r="C163" s="5">
        <f t="shared" si="51"/>
        <v>-20.923658842341347</v>
      </c>
      <c r="D163">
        <f t="shared" si="52"/>
        <v>7.1965424630113031</v>
      </c>
      <c r="E163" s="5">
        <f t="shared" si="53"/>
        <v>4.7733722266743838E-3</v>
      </c>
      <c r="F163" s="5">
        <f t="shared" si="41"/>
        <v>6.5524636077421053E-2</v>
      </c>
      <c r="G163" s="5">
        <f t="shared" si="42"/>
        <v>-0.71876483999999996</v>
      </c>
      <c r="H163">
        <f t="shared" si="54"/>
        <v>157</v>
      </c>
      <c r="I163">
        <f t="shared" si="43"/>
        <v>2.7401669256310974</v>
      </c>
      <c r="J163">
        <f t="shared" si="58"/>
        <v>14.9</v>
      </c>
      <c r="K163">
        <f t="shared" si="58"/>
        <v>12.63222</v>
      </c>
      <c r="L163">
        <f t="shared" si="58"/>
        <v>7.9017098068456049</v>
      </c>
      <c r="M163">
        <f t="shared" si="55"/>
        <v>0.45305560635727443</v>
      </c>
      <c r="N163">
        <f>M163/J163/K163/PI()*$K$3</f>
        <v>0.27985038700345566</v>
      </c>
      <c r="O163">
        <f t="shared" si="46"/>
        <v>176.42349028619705</v>
      </c>
      <c r="P163">
        <f t="shared" si="47"/>
        <v>0.45333149615312396</v>
      </c>
      <c r="Q163">
        <f t="shared" si="48"/>
        <v>-6.3934242864083154E-2</v>
      </c>
      <c r="R163">
        <f t="shared" si="49"/>
        <v>0.44880046567915483</v>
      </c>
      <c r="S163" t="str">
        <f t="shared" si="57"/>
        <v>-</v>
      </c>
      <c r="T163" t="str">
        <f t="shared" si="44"/>
        <v>No</v>
      </c>
      <c r="U163" t="str">
        <f t="shared" si="45"/>
        <v>Yes</v>
      </c>
    </row>
    <row r="164" spans="2:21">
      <c r="B164" s="5">
        <f t="shared" si="50"/>
        <v>7.1794545677053874</v>
      </c>
      <c r="C164" s="5">
        <f t="shared" si="51"/>
        <v>-21.069461113453833</v>
      </c>
      <c r="D164">
        <f t="shared" si="52"/>
        <v>7.1794545677053874</v>
      </c>
      <c r="E164" s="5">
        <f t="shared" si="53"/>
        <v>4.7516226617146714E-3</v>
      </c>
      <c r="F164" s="5">
        <f t="shared" si="41"/>
        <v>6.6000069874143433E-2</v>
      </c>
      <c r="G164" s="5">
        <f t="shared" si="42"/>
        <v>-0.71876483999999996</v>
      </c>
      <c r="H164">
        <f t="shared" si="54"/>
        <v>158</v>
      </c>
      <c r="I164">
        <f t="shared" si="43"/>
        <v>2.7576202181510405</v>
      </c>
      <c r="J164">
        <f t="shared" si="58"/>
        <v>14.9</v>
      </c>
      <c r="K164">
        <f t="shared" si="58"/>
        <v>12.63222</v>
      </c>
      <c r="L164">
        <f t="shared" si="58"/>
        <v>7.9017098068456049</v>
      </c>
      <c r="M164">
        <f t="shared" si="55"/>
        <v>0.4508589202618451</v>
      </c>
      <c r="N164">
        <f t="shared" ref="N164:N188" si="59">M164/J164/K164/PI()*$K$3</f>
        <v>0.27849350399548728</v>
      </c>
      <c r="O164">
        <f t="shared" si="46"/>
        <v>176.70198379019254</v>
      </c>
      <c r="P164">
        <f t="shared" si="47"/>
        <v>0.45408093561307922</v>
      </c>
      <c r="Q164">
        <f t="shared" si="48"/>
        <v>-6.1358326355047024E-2</v>
      </c>
      <c r="R164">
        <f t="shared" si="49"/>
        <v>0.44991627207087881</v>
      </c>
      <c r="S164" t="str">
        <f t="shared" si="57"/>
        <v>-</v>
      </c>
      <c r="T164" t="str">
        <f t="shared" si="44"/>
        <v>No</v>
      </c>
      <c r="U164" t="str">
        <f t="shared" si="45"/>
        <v>Yes</v>
      </c>
    </row>
    <row r="165" spans="2:21">
      <c r="B165" s="5">
        <f t="shared" si="50"/>
        <v>7.163165155296876</v>
      </c>
      <c r="C165" s="5">
        <f t="shared" si="51"/>
        <v>-21.211015683736452</v>
      </c>
      <c r="D165">
        <f t="shared" si="52"/>
        <v>7.163165155296876</v>
      </c>
      <c r="E165" s="5">
        <f t="shared" si="53"/>
        <v>4.7306453948728717E-3</v>
      </c>
      <c r="F165" s="5">
        <f t="shared" si="41"/>
        <v>6.6455399410225116E-2</v>
      </c>
      <c r="G165" s="5">
        <f t="shared" si="42"/>
        <v>-0.71876483999999996</v>
      </c>
      <c r="H165">
        <f t="shared" si="54"/>
        <v>159</v>
      </c>
      <c r="I165">
        <f t="shared" si="43"/>
        <v>2.7750735106709836</v>
      </c>
      <c r="J165">
        <f t="shared" si="58"/>
        <v>14.9</v>
      </c>
      <c r="K165">
        <f t="shared" si="58"/>
        <v>12.63222</v>
      </c>
      <c r="L165">
        <f t="shared" si="58"/>
        <v>7.9017098068456049</v>
      </c>
      <c r="M165">
        <f t="shared" si="55"/>
        <v>0.44876785264225977</v>
      </c>
      <c r="N165">
        <f t="shared" si="59"/>
        <v>0.27720186103956745</v>
      </c>
      <c r="O165">
        <f t="shared" si="46"/>
        <v>176.97918565123211</v>
      </c>
      <c r="P165">
        <f t="shared" si="47"/>
        <v>0.45479947164618395</v>
      </c>
      <c r="Q165">
        <f t="shared" si="48"/>
        <v>-5.8763719505426436E-2</v>
      </c>
      <c r="R165">
        <f t="shared" si="49"/>
        <v>0.45098712252073853</v>
      </c>
      <c r="S165" t="str">
        <f t="shared" si="57"/>
        <v>-</v>
      </c>
      <c r="T165" t="str">
        <f t="shared" si="44"/>
        <v>No</v>
      </c>
      <c r="U165" t="str">
        <f t="shared" si="45"/>
        <v>Yes</v>
      </c>
    </row>
    <row r="166" spans="2:21">
      <c r="B166" s="5">
        <f t="shared" si="50"/>
        <v>7.1476688468137537</v>
      </c>
      <c r="C166" s="5">
        <f t="shared" si="51"/>
        <v>-21.348065626898553</v>
      </c>
      <c r="D166">
        <f t="shared" si="52"/>
        <v>7.1476688468137537</v>
      </c>
      <c r="E166" s="5">
        <f t="shared" si="53"/>
        <v>4.7104659837173303E-3</v>
      </c>
      <c r="F166" s="5">
        <f t="shared" si="41"/>
        <v>6.6890485987878556E-2</v>
      </c>
      <c r="G166" s="5">
        <f t="shared" si="42"/>
        <v>-0.71876483999999996</v>
      </c>
      <c r="H166">
        <f t="shared" si="54"/>
        <v>160</v>
      </c>
      <c r="I166">
        <f t="shared" si="43"/>
        <v>2.7925268031909272</v>
      </c>
      <c r="J166">
        <f t="shared" si="58"/>
        <v>14.9</v>
      </c>
      <c r="K166">
        <f t="shared" si="58"/>
        <v>12.63222</v>
      </c>
      <c r="L166">
        <f t="shared" si="58"/>
        <v>7.9017098068456049</v>
      </c>
      <c r="M166">
        <f t="shared" si="55"/>
        <v>0.44678101512212437</v>
      </c>
      <c r="N166">
        <f t="shared" si="59"/>
        <v>0.27597460054191369</v>
      </c>
      <c r="O166">
        <f t="shared" si="46"/>
        <v>177.25516025177402</v>
      </c>
      <c r="P166">
        <f t="shared" si="47"/>
        <v>0.45548702655608836</v>
      </c>
      <c r="Q166">
        <f t="shared" si="48"/>
        <v>-5.6151212657589586E-2</v>
      </c>
      <c r="R166">
        <f t="shared" si="49"/>
        <v>0.45201269083731366</v>
      </c>
      <c r="S166" t="str">
        <f t="shared" si="57"/>
        <v>-</v>
      </c>
      <c r="T166" t="str">
        <f t="shared" si="44"/>
        <v>No</v>
      </c>
      <c r="U166" t="str">
        <f t="shared" si="45"/>
        <v>Yes</v>
      </c>
    </row>
    <row r="167" spans="2:21">
      <c r="B167" s="5">
        <f t="shared" si="50"/>
        <v>7.1329605267921439</v>
      </c>
      <c r="C167" s="5">
        <f t="shared" si="51"/>
        <v>-21.480356180615157</v>
      </c>
      <c r="D167">
        <f t="shared" si="52"/>
        <v>7.1329605267921439</v>
      </c>
      <c r="E167" s="5">
        <f t="shared" si="53"/>
        <v>4.6911090137521398E-3</v>
      </c>
      <c r="F167" s="5">
        <f t="shared" si="41"/>
        <v>6.7305197075517409E-2</v>
      </c>
      <c r="G167" s="5">
        <f t="shared" si="42"/>
        <v>-0.71876483999999996</v>
      </c>
      <c r="H167">
        <f t="shared" si="54"/>
        <v>161</v>
      </c>
      <c r="I167">
        <f t="shared" si="43"/>
        <v>2.8099800957108707</v>
      </c>
      <c r="J167">
        <f t="shared" si="58"/>
        <v>14.9</v>
      </c>
      <c r="K167">
        <f t="shared" si="58"/>
        <v>12.63222</v>
      </c>
      <c r="L167">
        <f t="shared" si="58"/>
        <v>7.9017098068456049</v>
      </c>
      <c r="M167">
        <f t="shared" si="55"/>
        <v>0.4448970917038918</v>
      </c>
      <c r="N167">
        <f t="shared" si="59"/>
        <v>0.27481090961682769</v>
      </c>
      <c r="O167">
        <f t="shared" si="46"/>
        <v>177.52997116139085</v>
      </c>
      <c r="P167">
        <f t="shared" si="47"/>
        <v>0.45614352570256211</v>
      </c>
      <c r="Q167">
        <f t="shared" si="48"/>
        <v>-5.3521601606420277E-2</v>
      </c>
      <c r="R167">
        <f t="shared" si="49"/>
        <v>0.45299266462256044</v>
      </c>
      <c r="S167" t="str">
        <f t="shared" si="57"/>
        <v>-</v>
      </c>
      <c r="T167" t="str">
        <f t="shared" si="44"/>
        <v>No</v>
      </c>
      <c r="U167" t="str">
        <f t="shared" si="45"/>
        <v>Yes</v>
      </c>
    </row>
    <row r="168" spans="2:21">
      <c r="B168" s="5">
        <f t="shared" si="50"/>
        <v>7.1190353414254863</v>
      </c>
      <c r="C168" s="5">
        <f t="shared" si="51"/>
        <v>-21.607635763757294</v>
      </c>
      <c r="D168">
        <f t="shared" si="52"/>
        <v>7.1190353414254863</v>
      </c>
      <c r="E168" s="5">
        <f t="shared" si="53"/>
        <v>4.6725980684634927E-3</v>
      </c>
      <c r="F168" s="5">
        <f t="shared" si="41"/>
        <v>6.7699406348126948E-2</v>
      </c>
      <c r="G168" s="5">
        <f t="shared" si="42"/>
        <v>-0.71876483999999996</v>
      </c>
      <c r="H168">
        <f t="shared" si="54"/>
        <v>162</v>
      </c>
      <c r="I168">
        <f t="shared" si="43"/>
        <v>2.8274333882308138</v>
      </c>
      <c r="J168">
        <f t="shared" si="58"/>
        <v>14.9</v>
      </c>
      <c r="K168">
        <f t="shared" si="58"/>
        <v>12.63222</v>
      </c>
      <c r="L168">
        <f t="shared" si="58"/>
        <v>7.9017098068456049</v>
      </c>
      <c r="M168">
        <f t="shared" si="55"/>
        <v>0.44311483744092234</v>
      </c>
      <c r="N168">
        <f t="shared" si="59"/>
        <v>0.2737100192664339</v>
      </c>
      <c r="O168">
        <f t="shared" si="46"/>
        <v>177.80368118065729</v>
      </c>
      <c r="P168">
        <f t="shared" si="47"/>
        <v>0.456768897500136</v>
      </c>
      <c r="Q168">
        <f t="shared" si="48"/>
        <v>-5.0875687356926956E-2</v>
      </c>
      <c r="R168">
        <f t="shared" si="49"/>
        <v>0.45392674536696997</v>
      </c>
      <c r="S168" t="str">
        <f>IF((D168=MAX(D$6:D$366)),"Apogee",IF((D168=MIN(D$6:D$366)),"Perigee","-"))</f>
        <v>-</v>
      </c>
      <c r="T168" t="str">
        <f t="shared" si="44"/>
        <v>No</v>
      </c>
      <c r="U168" t="str">
        <f t="shared" si="45"/>
        <v>Yes</v>
      </c>
    </row>
    <row r="169" spans="2:21">
      <c r="B169" s="5">
        <f t="shared" si="50"/>
        <v>7.1058886967903083</v>
      </c>
      <c r="C169" s="5">
        <f t="shared" si="51"/>
        <v>-21.729657021193979</v>
      </c>
      <c r="D169">
        <f t="shared" si="52"/>
        <v>7.1058886967903083</v>
      </c>
      <c r="E169" s="5">
        <f t="shared" si="53"/>
        <v>4.6549557005868287E-3</v>
      </c>
      <c r="F169" s="5">
        <f t="shared" si="41"/>
        <v>6.8072993725743977E-2</v>
      </c>
      <c r="G169" s="5">
        <f t="shared" si="42"/>
        <v>-0.71876483999999996</v>
      </c>
      <c r="H169">
        <f t="shared" si="54"/>
        <v>163</v>
      </c>
      <c r="I169">
        <f t="shared" si="43"/>
        <v>2.8448866807507569</v>
      </c>
      <c r="J169">
        <f t="shared" si="58"/>
        <v>14.9</v>
      </c>
      <c r="K169">
        <f t="shared" si="58"/>
        <v>12.63222</v>
      </c>
      <c r="L169">
        <f t="shared" si="58"/>
        <v>7.9017098068456049</v>
      </c>
      <c r="M169">
        <f t="shared" si="55"/>
        <v>0.44143307718086855</v>
      </c>
      <c r="N169">
        <f t="shared" si="59"/>
        <v>0.27267120360447306</v>
      </c>
      <c r="O169">
        <f t="shared" si="46"/>
        <v>178.07635238426175</v>
      </c>
      <c r="P169">
        <f t="shared" si="47"/>
        <v>0.45736307341724908</v>
      </c>
      <c r="Q169">
        <f t="shared" si="48"/>
        <v>-4.8214275880221119E-2</v>
      </c>
      <c r="R169">
        <f t="shared" si="49"/>
        <v>0.45481464854049924</v>
      </c>
      <c r="S169" t="str">
        <f t="shared" ref="S169:S194" si="60">IF((D169=MAX(D$6:D$366)),"Apogee",IF((D169=MIN(D$6:D$366)),"Perigee","-"))</f>
        <v>-</v>
      </c>
      <c r="T169" t="str">
        <f t="shared" si="44"/>
        <v>No</v>
      </c>
      <c r="U169" t="str">
        <f t="shared" si="45"/>
        <v>Yes</v>
      </c>
    </row>
    <row r="170" spans="2:21">
      <c r="B170" s="5">
        <f t="shared" si="50"/>
        <v>7.0935162571509522</v>
      </c>
      <c r="C170" s="5">
        <f t="shared" si="51"/>
        <v>-21.846177889396809</v>
      </c>
      <c r="D170">
        <f t="shared" si="52"/>
        <v>7.0935162571509522</v>
      </c>
      <c r="E170" s="5">
        <f t="shared" si="53"/>
        <v>4.6382034046298058E-3</v>
      </c>
      <c r="F170" s="5">
        <f t="shared" si="41"/>
        <v>6.8425845410034242E-2</v>
      </c>
      <c r="G170" s="5">
        <f t="shared" si="42"/>
        <v>-0.71876483999999996</v>
      </c>
      <c r="H170">
        <f t="shared" si="54"/>
        <v>164</v>
      </c>
      <c r="I170">
        <f t="shared" si="43"/>
        <v>2.8623399732707004</v>
      </c>
      <c r="J170">
        <f t="shared" si="58"/>
        <v>14.9</v>
      </c>
      <c r="K170">
        <f t="shared" si="58"/>
        <v>12.63222</v>
      </c>
      <c r="L170">
        <f t="shared" si="58"/>
        <v>7.9017098068456049</v>
      </c>
      <c r="M170">
        <f t="shared" si="55"/>
        <v>0.43985070437923413</v>
      </c>
      <c r="N170">
        <f t="shared" si="59"/>
        <v>0.27169377912344383</v>
      </c>
      <c r="O170">
        <f t="shared" si="46"/>
        <v>178.34804616338519</v>
      </c>
      <c r="P170">
        <f t="shared" si="47"/>
        <v>0.45792598797587947</v>
      </c>
      <c r="Q170">
        <f t="shared" si="48"/>
        <v>-4.5538177868013216E-2</v>
      </c>
      <c r="R170">
        <f t="shared" si="49"/>
        <v>0.45565610367924025</v>
      </c>
      <c r="S170" t="str">
        <f t="shared" si="60"/>
        <v>-</v>
      </c>
      <c r="T170" t="str">
        <f t="shared" si="44"/>
        <v>No</v>
      </c>
      <c r="U170" t="str">
        <f t="shared" si="45"/>
        <v>Yes</v>
      </c>
    </row>
    <row r="171" spans="2:21">
      <c r="B171" s="5">
        <f t="shared" si="50"/>
        <v>7.0819139433454152</v>
      </c>
      <c r="C171" s="5">
        <f t="shared" si="51"/>
        <v>-21.956962675474948</v>
      </c>
      <c r="D171">
        <f t="shared" si="52"/>
        <v>7.0819139433454152</v>
      </c>
      <c r="E171" s="5">
        <f t="shared" si="53"/>
        <v>4.6223615906845561E-3</v>
      </c>
      <c r="F171" s="5">
        <f t="shared" si="41"/>
        <v>6.8757853918956557E-2</v>
      </c>
      <c r="G171" s="5">
        <f t="shared" si="42"/>
        <v>-0.71876483999999996</v>
      </c>
      <c r="H171">
        <f t="shared" si="54"/>
        <v>165</v>
      </c>
      <c r="I171">
        <f t="shared" si="43"/>
        <v>2.8797932657906435</v>
      </c>
      <c r="J171">
        <f t="shared" si="58"/>
        <v>14.9</v>
      </c>
      <c r="K171">
        <f t="shared" si="58"/>
        <v>12.63222</v>
      </c>
      <c r="L171">
        <f t="shared" si="58"/>
        <v>7.9017098068456049</v>
      </c>
      <c r="M171">
        <f t="shared" si="55"/>
        <v>0.43836667998200179</v>
      </c>
      <c r="N171">
        <f t="shared" si="59"/>
        <v>0.27077710400440663</v>
      </c>
      <c r="O171">
        <f t="shared" si="46"/>
        <v>178.61882326738959</v>
      </c>
      <c r="P171">
        <f t="shared" si="47"/>
        <v>0.4584575787516495</v>
      </c>
      <c r="Q171">
        <f t="shared" si="48"/>
        <v>-4.2848208485707806E-2</v>
      </c>
      <c r="R171">
        <f t="shared" si="49"/>
        <v>0.45645085446780603</v>
      </c>
      <c r="S171" t="str">
        <f t="shared" si="60"/>
        <v>-</v>
      </c>
      <c r="T171" t="str">
        <f t="shared" si="44"/>
        <v>No</v>
      </c>
      <c r="U171" t="str">
        <f t="shared" si="45"/>
        <v>Yes</v>
      </c>
    </row>
    <row r="172" spans="2:21">
      <c r="B172" s="5">
        <f t="shared" si="50"/>
        <v>7.0710779312543108</v>
      </c>
      <c r="C172" s="5">
        <f t="shared" si="51"/>
        <v>-22.061783141726956</v>
      </c>
      <c r="D172">
        <f t="shared" si="52"/>
        <v>7.0710779312543108</v>
      </c>
      <c r="E172" s="5">
        <f t="shared" si="53"/>
        <v>4.6074495595611288E-3</v>
      </c>
      <c r="F172" s="5">
        <f t="shared" si="41"/>
        <v>6.9068918119502901E-2</v>
      </c>
      <c r="G172" s="5">
        <f t="shared" si="42"/>
        <v>-0.71876483999999996</v>
      </c>
      <c r="H172">
        <f t="shared" si="54"/>
        <v>166</v>
      </c>
      <c r="I172">
        <f t="shared" si="43"/>
        <v>2.8972465583105871</v>
      </c>
      <c r="J172">
        <f t="shared" si="58"/>
        <v>14.9</v>
      </c>
      <c r="K172">
        <f t="shared" si="58"/>
        <v>12.63222</v>
      </c>
      <c r="L172">
        <f t="shared" si="58"/>
        <v>7.9017098068456049</v>
      </c>
      <c r="M172">
        <f t="shared" si="55"/>
        <v>0.43698003137627689</v>
      </c>
      <c r="N172">
        <f t="shared" si="59"/>
        <v>0.26992057746880094</v>
      </c>
      <c r="O172">
        <f t="shared" si="46"/>
        <v>178.8887438448584</v>
      </c>
      <c r="P172">
        <f t="shared" si="47"/>
        <v>0.45895778637436596</v>
      </c>
      <c r="Q172">
        <f t="shared" si="48"/>
        <v>-4.0145187124004653E-2</v>
      </c>
      <c r="R172">
        <f t="shared" si="49"/>
        <v>0.45719865881740818</v>
      </c>
      <c r="S172" t="str">
        <f t="shared" si="60"/>
        <v>-</v>
      </c>
      <c r="T172" t="str">
        <f t="shared" si="44"/>
        <v>No</v>
      </c>
      <c r="U172" t="str">
        <f t="shared" si="45"/>
        <v>Yes</v>
      </c>
    </row>
    <row r="173" spans="2:21">
      <c r="B173" s="5">
        <f t="shared" si="50"/>
        <v>7.061004650354695</v>
      </c>
      <c r="C173" s="5">
        <f t="shared" si="51"/>
        <v>-22.16041958732983</v>
      </c>
      <c r="D173">
        <f t="shared" si="52"/>
        <v>7.061004650354695</v>
      </c>
      <c r="E173" s="5">
        <f t="shared" si="53"/>
        <v>4.5934854792724217E-3</v>
      </c>
      <c r="F173" s="5">
        <f t="shared" si="41"/>
        <v>6.9358943258504391E-2</v>
      </c>
      <c r="G173" s="5">
        <f t="shared" si="42"/>
        <v>-0.71876483999999996</v>
      </c>
      <c r="H173">
        <f t="shared" si="54"/>
        <v>167</v>
      </c>
      <c r="I173">
        <f t="shared" si="43"/>
        <v>2.9146998508305302</v>
      </c>
      <c r="J173">
        <f t="shared" si="58"/>
        <v>14.9</v>
      </c>
      <c r="K173">
        <f t="shared" si="58"/>
        <v>12.63222</v>
      </c>
      <c r="L173">
        <f t="shared" si="58"/>
        <v>7.9017098068456049</v>
      </c>
      <c r="M173">
        <f t="shared" si="55"/>
        <v>0.43568985140794697</v>
      </c>
      <c r="N173">
        <f t="shared" si="59"/>
        <v>0.26912363917165849</v>
      </c>
      <c r="O173">
        <f t="shared" si="46"/>
        <v>179.15786748403005</v>
      </c>
      <c r="P173">
        <f t="shared" si="47"/>
        <v>0.45942655452900988</v>
      </c>
      <c r="Q173">
        <f t="shared" si="48"/>
        <v>-3.7429937149410432E-2</v>
      </c>
      <c r="R173">
        <f t="shared" si="49"/>
        <v>0.45789928893959697</v>
      </c>
      <c r="S173" t="str">
        <f t="shared" si="60"/>
        <v>-</v>
      </c>
      <c r="T173" t="str">
        <f t="shared" si="44"/>
        <v>No</v>
      </c>
      <c r="U173" t="str">
        <f t="shared" si="45"/>
        <v>Yes</v>
      </c>
    </row>
    <row r="174" spans="2:21">
      <c r="B174" s="5">
        <f t="shared" si="50"/>
        <v>7.0516907823604367</v>
      </c>
      <c r="C174" s="5">
        <f t="shared" si="51"/>
        <v>-22.252661918408638</v>
      </c>
      <c r="D174">
        <f t="shared" si="52"/>
        <v>7.0516907823604367</v>
      </c>
      <c r="E174" s="5">
        <f t="shared" si="53"/>
        <v>4.5804863628992687E-3</v>
      </c>
      <c r="F174" s="5">
        <f t="shared" si="41"/>
        <v>6.9627840991494175E-2</v>
      </c>
      <c r="G174" s="5">
        <f t="shared" si="42"/>
        <v>-0.71876483999999996</v>
      </c>
      <c r="H174">
        <f t="shared" si="54"/>
        <v>168</v>
      </c>
      <c r="I174">
        <f t="shared" si="43"/>
        <v>2.9321531433504737</v>
      </c>
      <c r="J174">
        <f t="shared" si="58"/>
        <v>14.9</v>
      </c>
      <c r="K174">
        <f t="shared" si="58"/>
        <v>12.63222</v>
      </c>
      <c r="L174">
        <f t="shared" si="58"/>
        <v>7.9017098068456049</v>
      </c>
      <c r="M174">
        <f t="shared" si="55"/>
        <v>0.43449529746540583</v>
      </c>
      <c r="N174">
        <f t="shared" si="59"/>
        <v>0.26838576863562313</v>
      </c>
      <c r="O174">
        <f t="shared" si="46"/>
        <v>179.42625325266567</v>
      </c>
      <c r="P174">
        <f t="shared" si="47"/>
        <v>0.45986382995712954</v>
      </c>
      <c r="Q174">
        <f t="shared" si="48"/>
        <v>-3.4703285653359096E-2</v>
      </c>
      <c r="R174">
        <f t="shared" si="49"/>
        <v>0.45855253141565055</v>
      </c>
      <c r="S174" t="str">
        <f t="shared" si="60"/>
        <v>-</v>
      </c>
      <c r="T174" t="str">
        <f t="shared" si="44"/>
        <v>No</v>
      </c>
      <c r="U174" t="str">
        <f t="shared" si="45"/>
        <v>Yes</v>
      </c>
    </row>
    <row r="175" spans="2:21">
      <c r="B175" s="5">
        <f t="shared" si="50"/>
        <v>7.0431332599505714</v>
      </c>
      <c r="C175" s="5">
        <f t="shared" si="51"/>
        <v>-22.338310697452776</v>
      </c>
      <c r="D175">
        <f t="shared" si="52"/>
        <v>7.0431332599505714</v>
      </c>
      <c r="E175" s="5">
        <f t="shared" si="53"/>
        <v>4.568468047862608E-3</v>
      </c>
      <c r="F175" s="5">
        <f t="shared" si="41"/>
        <v>6.9875529409617901E-2</v>
      </c>
      <c r="G175" s="5">
        <f t="shared" si="42"/>
        <v>-0.71876483999999996</v>
      </c>
      <c r="H175">
        <f t="shared" si="54"/>
        <v>169</v>
      </c>
      <c r="I175">
        <f t="shared" si="43"/>
        <v>2.9496064358704168</v>
      </c>
      <c r="J175">
        <f t="shared" si="58"/>
        <v>14.9</v>
      </c>
      <c r="K175">
        <f t="shared" si="58"/>
        <v>12.63222</v>
      </c>
      <c r="L175">
        <f t="shared" si="58"/>
        <v>7.9017098068456049</v>
      </c>
      <c r="M175">
        <f t="shared" si="55"/>
        <v>0.43339559062845168</v>
      </c>
      <c r="N175">
        <f t="shared" si="59"/>
        <v>0.2677064847252299</v>
      </c>
      <c r="O175">
        <f t="shared" si="46"/>
        <v>179.69395973739091</v>
      </c>
      <c r="P175">
        <f t="shared" si="47"/>
        <v>0.46026956245864181</v>
      </c>
      <c r="Q175">
        <f t="shared" si="48"/>
        <v>-3.1966063200331553E-2</v>
      </c>
      <c r="R175">
        <f t="shared" si="49"/>
        <v>0.45915818726158197</v>
      </c>
      <c r="S175" t="str">
        <f t="shared" si="60"/>
        <v>-</v>
      </c>
      <c r="T175" t="str">
        <f t="shared" si="44"/>
        <v>No</v>
      </c>
      <c r="U175" t="str">
        <f t="shared" si="45"/>
        <v>Yes</v>
      </c>
    </row>
    <row r="176" spans="2:21">
      <c r="B176" s="5">
        <f t="shared" si="50"/>
        <v>7.0353292655870057</v>
      </c>
      <c r="C176" s="5">
        <f t="shared" si="51"/>
        <v>-22.417178162878866</v>
      </c>
      <c r="D176">
        <f t="shared" si="52"/>
        <v>7.0353292655870057</v>
      </c>
      <c r="E176" s="5">
        <f t="shared" si="53"/>
        <v>4.5574451766280328E-3</v>
      </c>
      <c r="F176" s="5">
        <f t="shared" si="41"/>
        <v>7.010193306458401E-2</v>
      </c>
      <c r="G176" s="5">
        <f t="shared" si="42"/>
        <v>-0.71876483999999996</v>
      </c>
      <c r="H176">
        <f t="shared" si="54"/>
        <v>170</v>
      </c>
      <c r="I176">
        <f t="shared" si="43"/>
        <v>2.9670597283903599</v>
      </c>
      <c r="J176">
        <f t="shared" si="58"/>
        <v>14.9</v>
      </c>
      <c r="K176">
        <f t="shared" si="58"/>
        <v>12.63222</v>
      </c>
      <c r="L176">
        <f t="shared" si="58"/>
        <v>7.9017098068456049</v>
      </c>
      <c r="M176">
        <f t="shared" si="55"/>
        <v>0.43239001488152068</v>
      </c>
      <c r="N176">
        <f t="shared" si="59"/>
        <v>0.26708534516092214</v>
      </c>
      <c r="O176">
        <f t="shared" si="46"/>
        <v>179.96104508255183</v>
      </c>
      <c r="P176">
        <f t="shared" si="47"/>
        <v>0.46064370489401435</v>
      </c>
      <c r="Q176">
        <f t="shared" si="48"/>
        <v>-2.9219103574790722E-2</v>
      </c>
      <c r="R176">
        <f t="shared" si="49"/>
        <v>0.45971607198875414</v>
      </c>
      <c r="S176" t="str">
        <f t="shared" si="60"/>
        <v>-</v>
      </c>
      <c r="T176" t="str">
        <f t="shared" si="44"/>
        <v>No</v>
      </c>
      <c r="U176" t="str">
        <f t="shared" si="45"/>
        <v>Yes</v>
      </c>
    </row>
    <row r="177" spans="2:21">
      <c r="B177" s="5">
        <f t="shared" si="50"/>
        <v>7.0282762304227386</v>
      </c>
      <c r="C177" s="5">
        <f t="shared" si="51"/>
        <v>-22.489089209493589</v>
      </c>
      <c r="D177">
        <f t="shared" si="52"/>
        <v>7.0282762304227386</v>
      </c>
      <c r="E177" s="5">
        <f t="shared" si="53"/>
        <v>4.5474311788661981E-3</v>
      </c>
      <c r="F177" s="5">
        <f t="shared" si="41"/>
        <v>7.0306982991645978E-2</v>
      </c>
      <c r="G177" s="5">
        <f t="shared" si="42"/>
        <v>-0.71876483999999996</v>
      </c>
      <c r="H177">
        <f t="shared" si="54"/>
        <v>171</v>
      </c>
      <c r="I177">
        <f t="shared" si="43"/>
        <v>2.9845130209103035</v>
      </c>
      <c r="J177">
        <f t="shared" si="58"/>
        <v>14.9</v>
      </c>
      <c r="K177">
        <f t="shared" si="58"/>
        <v>12.63222</v>
      </c>
      <c r="L177">
        <f t="shared" si="58"/>
        <v>7.9017098068456049</v>
      </c>
      <c r="M177">
        <f t="shared" si="55"/>
        <v>0.431477916390475</v>
      </c>
      <c r="N177">
        <f t="shared" si="59"/>
        <v>0.26652194607232749</v>
      </c>
      <c r="O177">
        <f t="shared" si="46"/>
        <v>180.22756702862415</v>
      </c>
      <c r="P177">
        <f t="shared" si="47"/>
        <v>0.46098621318682542</v>
      </c>
      <c r="Q177">
        <f t="shared" si="48"/>
        <v>-2.6463243527244131E-2</v>
      </c>
      <c r="R177">
        <f t="shared" si="49"/>
        <v>0.46022601566007443</v>
      </c>
      <c r="S177" t="str">
        <f t="shared" si="60"/>
        <v>-</v>
      </c>
      <c r="T177" t="str">
        <f t="shared" si="44"/>
        <v>No</v>
      </c>
      <c r="U177" t="str">
        <f t="shared" si="45"/>
        <v>Yes</v>
      </c>
    </row>
    <row r="178" spans="2:21">
      <c r="B178" s="5">
        <f t="shared" si="50"/>
        <v>7.0219718333016798</v>
      </c>
      <c r="C178" s="5">
        <f t="shared" si="51"/>
        <v>-22.553882320689969</v>
      </c>
      <c r="D178">
        <f t="shared" si="52"/>
        <v>7.0219718333016798</v>
      </c>
      <c r="E178" s="5">
        <f t="shared" si="53"/>
        <v>4.5384382550908422E-3</v>
      </c>
      <c r="F178" s="5">
        <f t="shared" si="41"/>
        <v>7.0490616730609648E-2</v>
      </c>
      <c r="G178" s="5">
        <f t="shared" si="42"/>
        <v>-0.71876483999999996</v>
      </c>
      <c r="H178">
        <f t="shared" si="54"/>
        <v>172</v>
      </c>
      <c r="I178">
        <f t="shared" si="43"/>
        <v>3.001966313430247</v>
      </c>
      <c r="J178">
        <f t="shared" si="58"/>
        <v>14.9</v>
      </c>
      <c r="K178">
        <f t="shared" si="58"/>
        <v>12.63222</v>
      </c>
      <c r="L178">
        <f t="shared" si="58"/>
        <v>7.9017098068456049</v>
      </c>
      <c r="M178">
        <f t="shared" si="55"/>
        <v>0.43065870284222058</v>
      </c>
      <c r="N178">
        <f t="shared" si="59"/>
        <v>0.26601592159034215</v>
      </c>
      <c r="O178">
        <f t="shared" si="46"/>
        <v>180.49358295021449</v>
      </c>
      <c r="P178">
        <f t="shared" si="47"/>
        <v>0.46129704632668533</v>
      </c>
      <c r="Q178">
        <f t="shared" si="48"/>
        <v>-2.3699322519376884E-2</v>
      </c>
      <c r="R178">
        <f t="shared" si="49"/>
        <v>0.46068786294176084</v>
      </c>
      <c r="S178" t="str">
        <f t="shared" si="60"/>
        <v>-</v>
      </c>
      <c r="T178" t="str">
        <f t="shared" si="44"/>
        <v>No</v>
      </c>
      <c r="U178" t="str">
        <f t="shared" si="45"/>
        <v>Yes</v>
      </c>
    </row>
    <row r="179" spans="2:21">
      <c r="B179" s="5">
        <f t="shared" si="50"/>
        <v>7.0164139998510429</v>
      </c>
      <c r="C179" s="5">
        <f t="shared" si="51"/>
        <v>-22.611410443421551</v>
      </c>
      <c r="D179">
        <f t="shared" si="52"/>
        <v>7.0164139998510429</v>
      </c>
      <c r="E179" s="5">
        <f t="shared" si="53"/>
        <v>4.5304773617943269E-3</v>
      </c>
      <c r="F179" s="5">
        <f t="shared" si="41"/>
        <v>7.0652778344859224E-2</v>
      </c>
      <c r="G179" s="5">
        <f t="shared" si="42"/>
        <v>-0.71876483999999996</v>
      </c>
      <c r="H179">
        <f t="shared" si="54"/>
        <v>173</v>
      </c>
      <c r="I179">
        <f t="shared" si="43"/>
        <v>3.0194196059501901</v>
      </c>
      <c r="J179">
        <f t="shared" si="58"/>
        <v>14.9</v>
      </c>
      <c r="K179">
        <f t="shared" si="58"/>
        <v>12.63222</v>
      </c>
      <c r="L179">
        <f t="shared" si="58"/>
        <v>7.9017098068456049</v>
      </c>
      <c r="M179">
        <f t="shared" si="55"/>
        <v>0.42993184284649238</v>
      </c>
      <c r="N179">
        <f t="shared" si="59"/>
        <v>0.26556694347761695</v>
      </c>
      <c r="O179">
        <f t="shared" si="46"/>
        <v>180.7591498936921</v>
      </c>
      <c r="P179">
        <f t="shared" si="47"/>
        <v>0.46157616637249693</v>
      </c>
      <c r="Q179">
        <f t="shared" si="48"/>
        <v>-2.0928182468257464E-2</v>
      </c>
      <c r="R179">
        <f t="shared" si="49"/>
        <v>0.46110147315065719</v>
      </c>
      <c r="S179" t="str">
        <f t="shared" si="60"/>
        <v>-</v>
      </c>
      <c r="T179" t="str">
        <f t="shared" si="44"/>
        <v>No</v>
      </c>
      <c r="U179" t="str">
        <f t="shared" si="45"/>
        <v>Yes</v>
      </c>
    </row>
    <row r="180" spans="2:21">
      <c r="B180" s="5">
        <f t="shared" si="50"/>
        <v>7.0116009016670864</v>
      </c>
      <c r="C180" s="5">
        <f t="shared" si="51"/>
        <v>-22.661541797342736</v>
      </c>
      <c r="D180">
        <f t="shared" si="52"/>
        <v>7.0116009016670864</v>
      </c>
      <c r="E180" s="5">
        <f t="shared" si="53"/>
        <v>4.5235581980988555E-3</v>
      </c>
      <c r="F180" s="5">
        <f t="shared" si="41"/>
        <v>7.0793418438396136E-2</v>
      </c>
      <c r="G180" s="5">
        <f t="shared" si="42"/>
        <v>-0.71876483999999996</v>
      </c>
      <c r="H180">
        <f t="shared" si="54"/>
        <v>174</v>
      </c>
      <c r="I180">
        <f t="shared" si="43"/>
        <v>3.0368728984701332</v>
      </c>
      <c r="J180">
        <f t="shared" si="58"/>
        <v>14.9</v>
      </c>
      <c r="K180">
        <f t="shared" si="58"/>
        <v>12.63222</v>
      </c>
      <c r="L180">
        <f t="shared" si="58"/>
        <v>7.9017098068456049</v>
      </c>
      <c r="M180">
        <f t="shared" si="55"/>
        <v>0.4292968653991962</v>
      </c>
      <c r="N180">
        <f t="shared" si="59"/>
        <v>0.26517472079706556</v>
      </c>
      <c r="O180">
        <f t="shared" si="46"/>
        <v>181.02432461448916</v>
      </c>
      <c r="P180">
        <f t="shared" si="47"/>
        <v>0.46182353845606916</v>
      </c>
      <c r="Q180">
        <f t="shared" si="48"/>
        <v>-1.8150667490057896E-2</v>
      </c>
      <c r="R180">
        <f t="shared" si="49"/>
        <v>0.4614667202970868</v>
      </c>
      <c r="S180" t="str">
        <f t="shared" si="60"/>
        <v>-</v>
      </c>
      <c r="T180" t="str">
        <f t="shared" si="44"/>
        <v>No</v>
      </c>
      <c r="U180" t="str">
        <f t="shared" si="45"/>
        <v>Yes</v>
      </c>
    </row>
    <row r="181" spans="2:21">
      <c r="B181" s="5">
        <f t="shared" si="50"/>
        <v>7.0075309555950476</v>
      </c>
      <c r="C181" s="5">
        <f t="shared" si="51"/>
        <v>-22.704160609979795</v>
      </c>
      <c r="D181">
        <f t="shared" si="52"/>
        <v>7.0075309555950476</v>
      </c>
      <c r="E181" s="5">
        <f t="shared" si="53"/>
        <v>4.5176891939395754E-3</v>
      </c>
      <c r="F181" s="5">
        <f t="shared" si="41"/>
        <v>7.0912494170885465E-2</v>
      </c>
      <c r="G181" s="5">
        <f t="shared" si="42"/>
        <v>-0.71876483999999996</v>
      </c>
      <c r="H181">
        <f t="shared" si="54"/>
        <v>175</v>
      </c>
      <c r="I181">
        <f t="shared" si="43"/>
        <v>3.0543261909900767</v>
      </c>
      <c r="J181">
        <f t="shared" si="58"/>
        <v>14.9</v>
      </c>
      <c r="K181">
        <f t="shared" si="58"/>
        <v>12.63222</v>
      </c>
      <c r="L181">
        <f t="shared" si="58"/>
        <v>7.9017098068456049</v>
      </c>
      <c r="M181">
        <f t="shared" si="55"/>
        <v>0.42875335940676446</v>
      </c>
      <c r="N181">
        <f t="shared" si="59"/>
        <v>0.2648389996180614</v>
      </c>
      <c r="O181">
        <f t="shared" si="46"/>
        <v>181.28916361410722</v>
      </c>
      <c r="P181">
        <f t="shared" si="47"/>
        <v>0.46203913078603726</v>
      </c>
      <c r="Q181">
        <f t="shared" si="48"/>
        <v>-1.5367623642697257E-2</v>
      </c>
      <c r="R181">
        <f t="shared" si="49"/>
        <v>0.46178349312323119</v>
      </c>
      <c r="S181" t="str">
        <f t="shared" si="60"/>
        <v>-</v>
      </c>
      <c r="T181" t="str">
        <f t="shared" si="44"/>
        <v>No</v>
      </c>
      <c r="U181" t="str">
        <f t="shared" si="45"/>
        <v>Yes</v>
      </c>
    </row>
    <row r="182" spans="2:21">
      <c r="B182" s="5">
        <f t="shared" si="50"/>
        <v>7.0042028231037952</v>
      </c>
      <c r="C182" s="5">
        <f t="shared" si="51"/>
        <v>-22.739167770401163</v>
      </c>
      <c r="D182">
        <f t="shared" si="52"/>
        <v>7.0042028231037952</v>
      </c>
      <c r="E182" s="5">
        <f t="shared" si="53"/>
        <v>4.5128774997940015E-3</v>
      </c>
      <c r="F182" s="5">
        <f t="shared" si="41"/>
        <v>7.1009969270705603E-2</v>
      </c>
      <c r="G182" s="5">
        <f t="shared" si="42"/>
        <v>-0.71876483999999996</v>
      </c>
      <c r="H182">
        <f t="shared" si="54"/>
        <v>176</v>
      </c>
      <c r="I182">
        <f t="shared" si="43"/>
        <v>3.0717794835100198</v>
      </c>
      <c r="J182">
        <f t="shared" si="58"/>
        <v>14.9</v>
      </c>
      <c r="K182">
        <f t="shared" si="58"/>
        <v>12.63222</v>
      </c>
      <c r="L182">
        <f t="shared" si="58"/>
        <v>7.9017098068456049</v>
      </c>
      <c r="M182">
        <f t="shared" si="55"/>
        <v>0.42830097327103722</v>
      </c>
      <c r="N182">
        <f t="shared" si="59"/>
        <v>0.26455956276002057</v>
      </c>
      <c r="O182">
        <f t="shared" si="46"/>
        <v>181.55372317686724</v>
      </c>
      <c r="P182">
        <f t="shared" si="47"/>
        <v>0.46222291465211612</v>
      </c>
      <c r="Q182">
        <f t="shared" si="48"/>
        <v>-1.2579898668306042E-2</v>
      </c>
      <c r="R182">
        <f t="shared" si="49"/>
        <v>0.46205169513701883</v>
      </c>
      <c r="S182" t="str">
        <f t="shared" si="60"/>
        <v>-</v>
      </c>
      <c r="T182" t="str">
        <f t="shared" si="44"/>
        <v>No</v>
      </c>
      <c r="U182" t="str">
        <f t="shared" si="45"/>
        <v>Yes</v>
      </c>
    </row>
    <row r="183" spans="2:21">
      <c r="B183" s="5">
        <f t="shared" si="50"/>
        <v>7.0016154097558152</v>
      </c>
      <c r="C183" s="5">
        <f t="shared" si="51"/>
        <v>-22.766481394581852</v>
      </c>
      <c r="D183">
        <f t="shared" si="52"/>
        <v>7.0016154097558152</v>
      </c>
      <c r="E183" s="5">
        <f t="shared" si="53"/>
        <v>4.5091289779702675E-3</v>
      </c>
      <c r="F183" s="5">
        <f t="shared" si="41"/>
        <v>7.1085814045996856E-2</v>
      </c>
      <c r="G183" s="5">
        <f t="shared" si="42"/>
        <v>-0.71876483999999996</v>
      </c>
      <c r="H183">
        <f t="shared" si="54"/>
        <v>177</v>
      </c>
      <c r="I183">
        <f t="shared" si="43"/>
        <v>3.0892327760299629</v>
      </c>
      <c r="J183">
        <f t="shared" si="58"/>
        <v>14.9</v>
      </c>
      <c r="K183">
        <f t="shared" si="58"/>
        <v>12.63222</v>
      </c>
      <c r="L183">
        <f t="shared" si="58"/>
        <v>7.9017098068456049</v>
      </c>
      <c r="M183">
        <f t="shared" si="55"/>
        <v>0.42793941453424</v>
      </c>
      <c r="N183">
        <f t="shared" si="59"/>
        <v>0.26433622957310621</v>
      </c>
      <c r="O183">
        <f t="shared" si="46"/>
        <v>181.81805940644034</v>
      </c>
      <c r="P183">
        <f t="shared" si="47"/>
        <v>0.46237486442965037</v>
      </c>
      <c r="Q183">
        <f t="shared" si="48"/>
        <v>-9.7883417349129299E-3</v>
      </c>
      <c r="R183">
        <f t="shared" si="49"/>
        <v>0.46227124464151792</v>
      </c>
      <c r="S183" t="str">
        <f t="shared" si="60"/>
        <v>-</v>
      </c>
      <c r="T183" t="str">
        <f t="shared" si="44"/>
        <v>No</v>
      </c>
      <c r="U183" t="str">
        <f t="shared" si="45"/>
        <v>Yes</v>
      </c>
    </row>
    <row r="184" spans="2:21">
      <c r="B184" s="5">
        <f t="shared" si="50"/>
        <v>6.9997678647729522</v>
      </c>
      <c r="C184" s="5">
        <f t="shared" si="51"/>
        <v>-22.786037296495213</v>
      </c>
      <c r="D184">
        <f t="shared" si="52"/>
        <v>6.9997678647729522</v>
      </c>
      <c r="E184" s="5">
        <f t="shared" si="53"/>
        <v>4.5064481954648012E-3</v>
      </c>
      <c r="F184" s="5">
        <f t="shared" si="41"/>
        <v>7.1140005393705935E-2</v>
      </c>
      <c r="G184" s="5">
        <f t="shared" si="42"/>
        <v>-0.71876483999999996</v>
      </c>
      <c r="H184">
        <f t="shared" si="54"/>
        <v>178</v>
      </c>
      <c r="I184">
        <f t="shared" si="43"/>
        <v>3.1066860685499065</v>
      </c>
      <c r="J184">
        <f t="shared" si="58"/>
        <v>14.9</v>
      </c>
      <c r="K184">
        <f t="shared" si="58"/>
        <v>12.63222</v>
      </c>
      <c r="L184">
        <f t="shared" si="58"/>
        <v>7.9017098068456049</v>
      </c>
      <c r="M184">
        <f t="shared" si="55"/>
        <v>0.42766844958369288</v>
      </c>
      <c r="N184">
        <f t="shared" si="59"/>
        <v>0.26416885575582866</v>
      </c>
      <c r="O184">
        <f t="shared" si="46"/>
        <v>182.08222826219617</v>
      </c>
      <c r="P184">
        <f t="shared" si="47"/>
        <v>0.46249495758446851</v>
      </c>
      <c r="Q184">
        <f t="shared" si="48"/>
        <v>-6.9938031778079028E-3</v>
      </c>
      <c r="R184">
        <f t="shared" si="49"/>
        <v>0.46244207475982269</v>
      </c>
      <c r="S184" t="str">
        <f t="shared" si="60"/>
        <v>-</v>
      </c>
      <c r="T184" t="str">
        <f t="shared" si="44"/>
        <v>No</v>
      </c>
      <c r="U184" t="str">
        <f t="shared" si="45"/>
        <v>Yes</v>
      </c>
    </row>
    <row r="185" spans="2:21">
      <c r="B185" s="5">
        <f t="shared" si="50"/>
        <v>6.9986595806982814</v>
      </c>
      <c r="C185" s="5">
        <f t="shared" si="51"/>
        <v>-22.797789359903859</v>
      </c>
      <c r="D185">
        <f t="shared" si="52"/>
        <v>6.9986595806982814</v>
      </c>
      <c r="E185" s="5">
        <f t="shared" si="53"/>
        <v>4.5048384183981405E-3</v>
      </c>
      <c r="F185" s="5">
        <f t="shared" si="41"/>
        <v>7.1172526806623407E-2</v>
      </c>
      <c r="G185" s="5">
        <f t="shared" si="42"/>
        <v>-0.71876483999999996</v>
      </c>
      <c r="H185">
        <f t="shared" si="54"/>
        <v>179</v>
      </c>
      <c r="I185">
        <f t="shared" si="43"/>
        <v>3.12413936106985</v>
      </c>
      <c r="J185">
        <f t="shared" si="58"/>
        <v>14.9</v>
      </c>
      <c r="K185">
        <f t="shared" si="58"/>
        <v>12.63222</v>
      </c>
      <c r="L185">
        <f t="shared" si="58"/>
        <v>7.9017098068456049</v>
      </c>
      <c r="M185">
        <f t="shared" si="55"/>
        <v>0.42748790341594584</v>
      </c>
      <c r="N185">
        <f t="shared" si="59"/>
        <v>0.2640573332093531</v>
      </c>
      <c r="O185">
        <f t="shared" si="46"/>
        <v>182.34628559540553</v>
      </c>
      <c r="P185">
        <f t="shared" si="47"/>
        <v>0.46258317467802512</v>
      </c>
      <c r="Q185">
        <f t="shared" si="48"/>
        <v>-4.1971342405101907E-3</v>
      </c>
      <c r="R185">
        <f t="shared" si="49"/>
        <v>0.46256413345542413</v>
      </c>
      <c r="S185" t="str">
        <f t="shared" si="60"/>
        <v>-</v>
      </c>
      <c r="T185" t="str">
        <f t="shared" si="44"/>
        <v>No</v>
      </c>
      <c r="U185" t="str">
        <f t="shared" si="45"/>
        <v>Yes</v>
      </c>
    </row>
    <row r="186" spans="2:21">
      <c r="B186" s="5">
        <f t="shared" si="50"/>
        <v>6.9982901931543964</v>
      </c>
      <c r="C186" s="5">
        <f t="shared" si="51"/>
        <v>-22.801709806845601</v>
      </c>
      <c r="D186">
        <f t="shared" si="52"/>
        <v>6.9982901931543964</v>
      </c>
      <c r="E186" s="5">
        <f t="shared" si="53"/>
        <v>4.5043016080356744E-3</v>
      </c>
      <c r="F186" s="5">
        <f t="shared" si="41"/>
        <v>7.1183368378411813E-2</v>
      </c>
      <c r="G186" s="5">
        <f t="shared" si="42"/>
        <v>-0.71876483999999996</v>
      </c>
      <c r="H186">
        <f t="shared" si="54"/>
        <v>180</v>
      </c>
      <c r="I186">
        <f t="shared" si="43"/>
        <v>3.1415926535897931</v>
      </c>
      <c r="J186">
        <f t="shared" si="58"/>
        <v>14.9</v>
      </c>
      <c r="K186">
        <f t="shared" si="58"/>
        <v>12.63222</v>
      </c>
      <c r="L186">
        <f t="shared" si="58"/>
        <v>7.9017098068456049</v>
      </c>
      <c r="M186">
        <f t="shared" si="55"/>
        <v>0.42739765946009511</v>
      </c>
      <c r="N186">
        <f t="shared" si="59"/>
        <v>0.26400158992836248</v>
      </c>
      <c r="O186">
        <f t="shared" si="46"/>
        <v>182.6102871853339</v>
      </c>
      <c r="P186">
        <f t="shared" si="47"/>
        <v>0.46263949937282761</v>
      </c>
      <c r="Q186">
        <f t="shared" si="48"/>
        <v>-1.3991868154478962E-3</v>
      </c>
      <c r="R186">
        <f t="shared" si="49"/>
        <v>0.46263738354806144</v>
      </c>
      <c r="S186" t="str">
        <f t="shared" si="60"/>
        <v>Perigee</v>
      </c>
      <c r="T186" t="str">
        <f t="shared" si="44"/>
        <v>No</v>
      </c>
      <c r="U186" t="str">
        <f t="shared" si="45"/>
        <v>Yes</v>
      </c>
    </row>
    <row r="187" spans="2:21">
      <c r="B187" s="5">
        <f t="shared" si="50"/>
        <v>6.9986595806982814</v>
      </c>
      <c r="C187" s="5">
        <f t="shared" si="51"/>
        <v>-22.797789359903859</v>
      </c>
      <c r="D187">
        <f t="shared" si="52"/>
        <v>6.9986595806982814</v>
      </c>
      <c r="E187" s="5">
        <f t="shared" si="53"/>
        <v>4.5048384183981405E-3</v>
      </c>
      <c r="F187" s="5">
        <f t="shared" si="41"/>
        <v>7.1172526806623407E-2</v>
      </c>
      <c r="G187" s="5">
        <f t="shared" si="42"/>
        <v>-0.71876483999999996</v>
      </c>
      <c r="H187">
        <f t="shared" si="54"/>
        <v>181</v>
      </c>
      <c r="I187">
        <f t="shared" si="43"/>
        <v>3.1590459461097362</v>
      </c>
      <c r="J187">
        <f t="shared" si="58"/>
        <v>14.9</v>
      </c>
      <c r="K187">
        <f t="shared" si="58"/>
        <v>12.63222</v>
      </c>
      <c r="L187">
        <f t="shared" si="58"/>
        <v>7.9017098068456049</v>
      </c>
      <c r="M187">
        <f t="shared" si="55"/>
        <v>0.42739765946009511</v>
      </c>
      <c r="N187">
        <f t="shared" si="59"/>
        <v>0.26400158992836248</v>
      </c>
      <c r="O187">
        <f t="shared" si="46"/>
        <v>182.87428877526227</v>
      </c>
      <c r="P187">
        <f t="shared" si="47"/>
        <v>0.46266391843814031</v>
      </c>
      <c r="Q187">
        <f t="shared" si="48"/>
        <v>1.3991868154478962E-3</v>
      </c>
      <c r="R187">
        <f t="shared" si="49"/>
        <v>0.46266180272504626</v>
      </c>
      <c r="S187" t="str">
        <f t="shared" si="60"/>
        <v>-</v>
      </c>
      <c r="T187" t="str">
        <f t="shared" si="44"/>
        <v>No</v>
      </c>
      <c r="U187" t="str">
        <f t="shared" si="45"/>
        <v>Yes</v>
      </c>
    </row>
    <row r="188" spans="2:21">
      <c r="B188" s="5">
        <f t="shared" si="50"/>
        <v>6.9997678647729522</v>
      </c>
      <c r="C188" s="5">
        <f t="shared" si="51"/>
        <v>-22.786037296495213</v>
      </c>
      <c r="D188">
        <f t="shared" si="52"/>
        <v>6.9997678647729522</v>
      </c>
      <c r="E188" s="5">
        <f t="shared" si="53"/>
        <v>4.5064481954648012E-3</v>
      </c>
      <c r="F188" s="5">
        <f t="shared" si="41"/>
        <v>7.1140005393705935E-2</v>
      </c>
      <c r="G188" s="5">
        <f t="shared" si="42"/>
        <v>-0.71876483999999996</v>
      </c>
      <c r="H188">
        <f t="shared" si="54"/>
        <v>182</v>
      </c>
      <c r="I188">
        <f t="shared" si="43"/>
        <v>3.1764992386296798</v>
      </c>
      <c r="J188">
        <f t="shared" si="58"/>
        <v>14.9</v>
      </c>
      <c r="K188">
        <f t="shared" si="58"/>
        <v>12.63222</v>
      </c>
      <c r="L188">
        <f t="shared" si="58"/>
        <v>7.9017098068456049</v>
      </c>
      <c r="M188">
        <f t="shared" si="55"/>
        <v>0.42748790341594584</v>
      </c>
      <c r="N188">
        <f t="shared" si="59"/>
        <v>0.2640573332093531</v>
      </c>
      <c r="O188">
        <f t="shared" si="46"/>
        <v>183.13834610847164</v>
      </c>
      <c r="P188">
        <f t="shared" si="47"/>
        <v>0.46265642175596017</v>
      </c>
      <c r="Q188">
        <f t="shared" si="48"/>
        <v>4.1971342405101907E-3</v>
      </c>
      <c r="R188">
        <f t="shared" si="49"/>
        <v>0.46263738354806139</v>
      </c>
      <c r="S188" t="str">
        <f t="shared" si="60"/>
        <v>-</v>
      </c>
      <c r="T188" t="str">
        <f t="shared" si="44"/>
        <v>No</v>
      </c>
      <c r="U188" t="str">
        <f t="shared" si="45"/>
        <v>Yes</v>
      </c>
    </row>
    <row r="189" spans="2:21">
      <c r="B189" s="5">
        <f t="shared" si="50"/>
        <v>7.0016154097558152</v>
      </c>
      <c r="C189" s="5">
        <f t="shared" si="51"/>
        <v>-22.766481394581852</v>
      </c>
      <c r="D189">
        <f t="shared" si="52"/>
        <v>7.0016154097558152</v>
      </c>
      <c r="E189" s="5">
        <f t="shared" si="53"/>
        <v>4.5091289779702675E-3</v>
      </c>
      <c r="F189" s="5">
        <f t="shared" si="41"/>
        <v>7.1085814045996856E-2</v>
      </c>
      <c r="G189" s="5">
        <f t="shared" si="42"/>
        <v>-0.71876483999999996</v>
      </c>
      <c r="H189">
        <f t="shared" si="54"/>
        <v>183</v>
      </c>
      <c r="I189">
        <f t="shared" si="43"/>
        <v>3.1939525311496229</v>
      </c>
      <c r="J189">
        <f t="shared" si="58"/>
        <v>14.9</v>
      </c>
      <c r="K189">
        <f t="shared" si="58"/>
        <v>12.63222</v>
      </c>
      <c r="L189">
        <f t="shared" si="58"/>
        <v>7.9017098068456049</v>
      </c>
      <c r="M189">
        <f t="shared" si="55"/>
        <v>0.42766844958369288</v>
      </c>
      <c r="N189">
        <f>M189/J189/K189/PI()*$K$3</f>
        <v>0.26416885575582866</v>
      </c>
      <c r="O189">
        <f t="shared" si="46"/>
        <v>183.40251496422746</v>
      </c>
      <c r="P189">
        <f t="shared" si="47"/>
        <v>0.46261700232725705</v>
      </c>
      <c r="Q189">
        <f t="shared" si="48"/>
        <v>6.9938031778079028E-3</v>
      </c>
      <c r="R189">
        <f t="shared" si="49"/>
        <v>0.46256413345542413</v>
      </c>
      <c r="S189" t="str">
        <f t="shared" si="60"/>
        <v>-</v>
      </c>
      <c r="T189" t="str">
        <f t="shared" si="44"/>
        <v>No</v>
      </c>
      <c r="U189" t="str">
        <f t="shared" si="45"/>
        <v>Yes</v>
      </c>
    </row>
    <row r="190" spans="2:21">
      <c r="B190" s="5">
        <f t="shared" si="50"/>
        <v>7.0042028231037952</v>
      </c>
      <c r="C190" s="5">
        <f t="shared" si="51"/>
        <v>-22.739167770401163</v>
      </c>
      <c r="D190">
        <f t="shared" si="52"/>
        <v>7.0042028231037952</v>
      </c>
      <c r="E190" s="5">
        <f t="shared" si="53"/>
        <v>4.5128774997940015E-3</v>
      </c>
      <c r="F190" s="5">
        <f t="shared" si="41"/>
        <v>7.1009969270705603E-2</v>
      </c>
      <c r="G190" s="5">
        <f t="shared" si="42"/>
        <v>-0.71876483999999996</v>
      </c>
      <c r="H190">
        <f t="shared" si="54"/>
        <v>184</v>
      </c>
      <c r="I190">
        <f t="shared" si="43"/>
        <v>3.211405823669566</v>
      </c>
      <c r="J190">
        <f t="shared" si="58"/>
        <v>14.9</v>
      </c>
      <c r="K190">
        <f t="shared" si="58"/>
        <v>12.63222</v>
      </c>
      <c r="L190">
        <f t="shared" si="58"/>
        <v>7.9017098068456049</v>
      </c>
      <c r="M190">
        <f t="shared" si="55"/>
        <v>0.42793941453424</v>
      </c>
      <c r="N190">
        <f t="shared" ref="N190:N214" si="61">M190/J190/K190/PI()*$K$3</f>
        <v>0.26433622957310621</v>
      </c>
      <c r="O190">
        <f t="shared" si="46"/>
        <v>183.66685119380057</v>
      </c>
      <c r="P190">
        <f t="shared" si="47"/>
        <v>0.46254565627847899</v>
      </c>
      <c r="Q190">
        <f t="shared" si="48"/>
        <v>9.7883417349129299E-3</v>
      </c>
      <c r="R190">
        <f t="shared" si="49"/>
        <v>0.46244207475982269</v>
      </c>
      <c r="S190" t="str">
        <f t="shared" si="60"/>
        <v>-</v>
      </c>
      <c r="T190" t="str">
        <f t="shared" si="44"/>
        <v>No</v>
      </c>
      <c r="U190" t="str">
        <f t="shared" si="45"/>
        <v>Yes</v>
      </c>
    </row>
    <row r="191" spans="2:21">
      <c r="B191" s="5">
        <f t="shared" si="50"/>
        <v>7.0075309555950476</v>
      </c>
      <c r="C191" s="5">
        <f t="shared" si="51"/>
        <v>-22.704160609979795</v>
      </c>
      <c r="D191">
        <f t="shared" si="52"/>
        <v>7.0075309555950476</v>
      </c>
      <c r="E191" s="5">
        <f t="shared" si="53"/>
        <v>4.5176891939395754E-3</v>
      </c>
      <c r="F191" s="5">
        <f t="shared" si="41"/>
        <v>7.0912494170885465E-2</v>
      </c>
      <c r="G191" s="5">
        <f t="shared" si="42"/>
        <v>-0.71876483999999996</v>
      </c>
      <c r="H191">
        <f t="shared" si="54"/>
        <v>185</v>
      </c>
      <c r="I191">
        <f t="shared" si="43"/>
        <v>3.2288591161895095</v>
      </c>
      <c r="J191">
        <f t="shared" si="58"/>
        <v>14.9</v>
      </c>
      <c r="K191">
        <f t="shared" si="58"/>
        <v>12.63222</v>
      </c>
      <c r="L191">
        <f t="shared" si="58"/>
        <v>7.9017098068456049</v>
      </c>
      <c r="M191">
        <f t="shared" si="55"/>
        <v>0.42830097327103722</v>
      </c>
      <c r="N191">
        <f t="shared" si="61"/>
        <v>0.26455956276002057</v>
      </c>
      <c r="O191">
        <f t="shared" si="46"/>
        <v>183.93141075656058</v>
      </c>
      <c r="P191">
        <f t="shared" si="47"/>
        <v>0.46244238286831257</v>
      </c>
      <c r="Q191">
        <f t="shared" si="48"/>
        <v>1.2579898668306042E-2</v>
      </c>
      <c r="R191">
        <f t="shared" si="49"/>
        <v>0.46227124464151792</v>
      </c>
      <c r="S191" t="str">
        <f t="shared" si="60"/>
        <v>-</v>
      </c>
      <c r="T191" t="str">
        <f t="shared" si="44"/>
        <v>No</v>
      </c>
      <c r="U191" t="str">
        <f t="shared" si="45"/>
        <v>Yes</v>
      </c>
    </row>
    <row r="192" spans="2:21">
      <c r="B192" s="5">
        <f t="shared" si="50"/>
        <v>7.0116009016670846</v>
      </c>
      <c r="C192" s="5">
        <f t="shared" si="51"/>
        <v>-22.661541797342739</v>
      </c>
      <c r="D192">
        <f t="shared" si="52"/>
        <v>7.0116009016670846</v>
      </c>
      <c r="E192" s="5">
        <f t="shared" si="53"/>
        <v>4.5235581980988546E-3</v>
      </c>
      <c r="F192" s="5">
        <f t="shared" si="41"/>
        <v>7.0793418438396136E-2</v>
      </c>
      <c r="G192" s="5">
        <f t="shared" si="42"/>
        <v>-0.71876483999999996</v>
      </c>
      <c r="H192">
        <f t="shared" si="54"/>
        <v>186</v>
      </c>
      <c r="I192">
        <f t="shared" si="43"/>
        <v>3.246312408709453</v>
      </c>
      <c r="J192">
        <f t="shared" si="58"/>
        <v>14.9</v>
      </c>
      <c r="K192">
        <f t="shared" si="58"/>
        <v>12.63222</v>
      </c>
      <c r="L192">
        <f t="shared" si="58"/>
        <v>7.9017098068456049</v>
      </c>
      <c r="M192">
        <f t="shared" si="55"/>
        <v>0.42875335940676429</v>
      </c>
      <c r="N192">
        <f t="shared" si="61"/>
        <v>0.26483899961806123</v>
      </c>
      <c r="O192">
        <f t="shared" si="46"/>
        <v>184.19624975617864</v>
      </c>
      <c r="P192">
        <f t="shared" si="47"/>
        <v>0.46230718449469943</v>
      </c>
      <c r="Q192">
        <f t="shared" si="48"/>
        <v>1.5367623642690559E-2</v>
      </c>
      <c r="R192">
        <f t="shared" si="49"/>
        <v>0.46205169513701894</v>
      </c>
      <c r="S192" t="str">
        <f t="shared" si="60"/>
        <v>-</v>
      </c>
      <c r="T192" t="str">
        <f t="shared" si="44"/>
        <v>No</v>
      </c>
      <c r="U192" t="str">
        <f t="shared" si="45"/>
        <v>Yes</v>
      </c>
    </row>
    <row r="193" spans="2:21">
      <c r="B193" s="5">
        <f t="shared" si="50"/>
        <v>7.0164139998510411</v>
      </c>
      <c r="C193" s="5">
        <f t="shared" si="51"/>
        <v>-22.611410443421544</v>
      </c>
      <c r="D193">
        <f t="shared" si="52"/>
        <v>7.0164139998510411</v>
      </c>
      <c r="E193" s="5">
        <f t="shared" si="53"/>
        <v>4.5304773617943278E-3</v>
      </c>
      <c r="F193" s="5">
        <f t="shared" si="41"/>
        <v>7.0652778344859224E-2</v>
      </c>
      <c r="G193" s="5">
        <f t="shared" si="42"/>
        <v>-0.71876483999999996</v>
      </c>
      <c r="H193">
        <f t="shared" si="54"/>
        <v>187</v>
      </c>
      <c r="I193">
        <f t="shared" si="43"/>
        <v>3.2637657012293966</v>
      </c>
      <c r="J193">
        <f t="shared" si="58"/>
        <v>14.9</v>
      </c>
      <c r="K193">
        <f t="shared" si="58"/>
        <v>12.63222</v>
      </c>
      <c r="L193">
        <f t="shared" si="58"/>
        <v>7.9017098068456049</v>
      </c>
      <c r="M193">
        <f t="shared" si="55"/>
        <v>0.42929686539919593</v>
      </c>
      <c r="N193">
        <f t="shared" si="61"/>
        <v>0.26517472079706533</v>
      </c>
      <c r="O193">
        <f t="shared" si="46"/>
        <v>184.46142447697571</v>
      </c>
      <c r="P193">
        <f t="shared" si="47"/>
        <v>0.46214006670210739</v>
      </c>
      <c r="Q193">
        <f t="shared" si="48"/>
        <v>1.815066749005791E-2</v>
      </c>
      <c r="R193">
        <f t="shared" si="49"/>
        <v>0.46178349312323153</v>
      </c>
      <c r="S193" t="str">
        <f t="shared" si="60"/>
        <v>-</v>
      </c>
      <c r="T193" t="str">
        <f t="shared" si="44"/>
        <v>No</v>
      </c>
      <c r="U193" t="str">
        <f t="shared" si="45"/>
        <v>Yes</v>
      </c>
    </row>
    <row r="194" spans="2:21">
      <c r="B194" s="5">
        <f t="shared" si="50"/>
        <v>7.0219718333016834</v>
      </c>
      <c r="C194" s="5">
        <f t="shared" si="51"/>
        <v>-22.553882320689969</v>
      </c>
      <c r="D194">
        <f t="shared" si="52"/>
        <v>7.0219718333016834</v>
      </c>
      <c r="E194" s="5">
        <f t="shared" si="53"/>
        <v>4.5384382550908414E-3</v>
      </c>
      <c r="F194" s="5">
        <f t="shared" si="41"/>
        <v>7.0490616730609634E-2</v>
      </c>
      <c r="G194" s="5">
        <f t="shared" si="42"/>
        <v>-0.71876483999999996</v>
      </c>
      <c r="H194">
        <f t="shared" si="54"/>
        <v>188</v>
      </c>
      <c r="I194">
        <f t="shared" si="43"/>
        <v>3.2812189937493397</v>
      </c>
      <c r="J194">
        <f t="shared" si="58"/>
        <v>14.9</v>
      </c>
      <c r="K194">
        <f t="shared" si="58"/>
        <v>12.63222</v>
      </c>
      <c r="L194">
        <f t="shared" si="58"/>
        <v>7.9017098068456049</v>
      </c>
      <c r="M194">
        <f t="shared" si="55"/>
        <v>0.4299318428464925</v>
      </c>
      <c r="N194">
        <f t="shared" si="61"/>
        <v>0.26556694347761711</v>
      </c>
      <c r="O194">
        <f t="shared" si="46"/>
        <v>184.72699142045332</v>
      </c>
      <c r="P194">
        <f t="shared" si="47"/>
        <v>0.46194103818904775</v>
      </c>
      <c r="Q194">
        <f t="shared" si="48"/>
        <v>2.0928182468277517E-2</v>
      </c>
      <c r="R194">
        <f t="shared" si="49"/>
        <v>0.4614667202970868</v>
      </c>
      <c r="S194" t="str">
        <f t="shared" si="60"/>
        <v>-</v>
      </c>
      <c r="T194" t="str">
        <f t="shared" si="44"/>
        <v>No</v>
      </c>
      <c r="U194" t="str">
        <f t="shared" si="45"/>
        <v>Yes</v>
      </c>
    </row>
    <row r="195" spans="2:21">
      <c r="B195" s="5">
        <f t="shared" si="50"/>
        <v>7.0282762304227377</v>
      </c>
      <c r="C195" s="5">
        <f t="shared" si="51"/>
        <v>-22.489089209493585</v>
      </c>
      <c r="D195">
        <f t="shared" si="52"/>
        <v>7.0282762304227377</v>
      </c>
      <c r="E195" s="5">
        <f t="shared" si="53"/>
        <v>4.547431178866199E-3</v>
      </c>
      <c r="F195" s="5">
        <f t="shared" si="41"/>
        <v>7.0306982991645978E-2</v>
      </c>
      <c r="G195" s="5">
        <f t="shared" si="42"/>
        <v>-0.71876483999999996</v>
      </c>
      <c r="H195">
        <f t="shared" si="54"/>
        <v>189</v>
      </c>
      <c r="I195">
        <f t="shared" si="43"/>
        <v>3.2986722862692828</v>
      </c>
      <c r="J195">
        <f t="shared" si="58"/>
        <v>14.9</v>
      </c>
      <c r="K195">
        <f t="shared" si="58"/>
        <v>12.63222</v>
      </c>
      <c r="L195">
        <f t="shared" si="58"/>
        <v>7.9017098068456049</v>
      </c>
      <c r="M195">
        <f t="shared" si="55"/>
        <v>0.4306587028422208</v>
      </c>
      <c r="N195">
        <f t="shared" si="61"/>
        <v>0.26601592159034232</v>
      </c>
      <c r="O195">
        <f t="shared" si="46"/>
        <v>184.99300734204365</v>
      </c>
      <c r="P195">
        <f t="shared" si="47"/>
        <v>0.46171011081584801</v>
      </c>
      <c r="Q195">
        <f t="shared" si="48"/>
        <v>2.3699322519360175E-2</v>
      </c>
      <c r="R195">
        <f t="shared" si="49"/>
        <v>0.46110147315065692</v>
      </c>
      <c r="S195" t="str">
        <f>IF((D195=MAX(D$6:D$366)),"Apogee",IF((D195=MIN(D$6:D$366)),"Perigee","-"))</f>
        <v>-</v>
      </c>
      <c r="T195" t="str">
        <f t="shared" si="44"/>
        <v>No</v>
      </c>
      <c r="U195" t="str">
        <f t="shared" si="45"/>
        <v>Yes</v>
      </c>
    </row>
    <row r="196" spans="2:21">
      <c r="B196" s="5">
        <f t="shared" si="50"/>
        <v>7.0353292655870039</v>
      </c>
      <c r="C196" s="5">
        <f t="shared" si="51"/>
        <v>-22.417178162878866</v>
      </c>
      <c r="D196">
        <f t="shared" si="52"/>
        <v>7.0353292655870039</v>
      </c>
      <c r="E196" s="5">
        <f t="shared" si="53"/>
        <v>4.5574451766280319E-3</v>
      </c>
      <c r="F196" s="5">
        <f t="shared" si="41"/>
        <v>7.010193306458401E-2</v>
      </c>
      <c r="G196" s="5">
        <f t="shared" si="42"/>
        <v>-0.71876483999999996</v>
      </c>
      <c r="H196">
        <f t="shared" si="54"/>
        <v>190</v>
      </c>
      <c r="I196">
        <f t="shared" si="43"/>
        <v>3.3161255787892263</v>
      </c>
      <c r="J196">
        <f t="shared" si="58"/>
        <v>14.9</v>
      </c>
      <c r="K196">
        <f t="shared" si="58"/>
        <v>12.63222</v>
      </c>
      <c r="L196">
        <f t="shared" si="58"/>
        <v>7.9017098068456049</v>
      </c>
      <c r="M196">
        <f t="shared" si="55"/>
        <v>0.43147791639047478</v>
      </c>
      <c r="N196">
        <f t="shared" si="61"/>
        <v>0.26652194607232732</v>
      </c>
      <c r="O196">
        <f t="shared" si="46"/>
        <v>185.25952928811597</v>
      </c>
      <c r="P196">
        <f t="shared" si="47"/>
        <v>0.46144729961267372</v>
      </c>
      <c r="Q196">
        <f t="shared" si="48"/>
        <v>2.6463243527240814E-2</v>
      </c>
      <c r="R196">
        <f t="shared" si="49"/>
        <v>0.46068786294176084</v>
      </c>
      <c r="S196" t="str">
        <f t="shared" ref="S196:S221" si="62">IF((D196=MAX(D$6:D$366)),"Apogee",IF((D196=MIN(D$6:D$366)),"Perigee","-"))</f>
        <v>-</v>
      </c>
      <c r="T196" t="str">
        <f t="shared" si="44"/>
        <v>No</v>
      </c>
      <c r="U196" t="str">
        <f t="shared" si="45"/>
        <v>Yes</v>
      </c>
    </row>
    <row r="197" spans="2:21">
      <c r="B197" s="5">
        <f t="shared" si="50"/>
        <v>7.0431332599505696</v>
      </c>
      <c r="C197" s="5">
        <f t="shared" si="51"/>
        <v>-22.338310697452776</v>
      </c>
      <c r="D197">
        <f t="shared" si="52"/>
        <v>7.0431332599505696</v>
      </c>
      <c r="E197" s="5">
        <f t="shared" si="53"/>
        <v>4.5684680478626071E-3</v>
      </c>
      <c r="F197" s="5">
        <f t="shared" si="41"/>
        <v>6.9875529409617901E-2</v>
      </c>
      <c r="G197" s="5">
        <f t="shared" si="42"/>
        <v>-0.71876483999999996</v>
      </c>
      <c r="H197">
        <f t="shared" si="54"/>
        <v>191</v>
      </c>
      <c r="I197">
        <f t="shared" si="43"/>
        <v>3.3335788713091694</v>
      </c>
      <c r="J197">
        <f t="shared" si="58"/>
        <v>14.9</v>
      </c>
      <c r="K197">
        <f t="shared" si="58"/>
        <v>12.63222</v>
      </c>
      <c r="L197">
        <f t="shared" si="58"/>
        <v>7.9017098068456049</v>
      </c>
      <c r="M197">
        <f t="shared" si="55"/>
        <v>0.43239001488152046</v>
      </c>
      <c r="N197">
        <f t="shared" si="61"/>
        <v>0.26708534516092203</v>
      </c>
      <c r="O197">
        <f t="shared" si="46"/>
        <v>185.52661463327689</v>
      </c>
      <c r="P197">
        <f t="shared" si="47"/>
        <v>0.46115262278779418</v>
      </c>
      <c r="Q197">
        <f t="shared" si="48"/>
        <v>2.9219103574790736E-2</v>
      </c>
      <c r="R197">
        <f t="shared" si="49"/>
        <v>0.46022601566007459</v>
      </c>
      <c r="S197" t="str">
        <f t="shared" si="62"/>
        <v>-</v>
      </c>
      <c r="T197" t="str">
        <f t="shared" si="44"/>
        <v>No</v>
      </c>
      <c r="U197" t="str">
        <f t="shared" si="45"/>
        <v>Yes</v>
      </c>
    </row>
    <row r="198" spans="2:21">
      <c r="B198" s="5">
        <f t="shared" si="50"/>
        <v>7.0516907823604367</v>
      </c>
      <c r="C198" s="5">
        <f t="shared" si="51"/>
        <v>-22.252661918408638</v>
      </c>
      <c r="D198">
        <f t="shared" si="52"/>
        <v>7.0516907823604367</v>
      </c>
      <c r="E198" s="5">
        <f t="shared" si="53"/>
        <v>4.5804863628992687E-3</v>
      </c>
      <c r="F198" s="5">
        <f t="shared" ref="F198:F261" si="63">-2*L198*COS(I198)/J198/J198</f>
        <v>6.9627840991494175E-2</v>
      </c>
      <c r="G198" s="5">
        <f t="shared" ref="G198:G261" si="64">-1+L198*L198/J198/J198</f>
        <v>-0.71876483999999996</v>
      </c>
      <c r="H198">
        <f t="shared" si="54"/>
        <v>192</v>
      </c>
      <c r="I198">
        <f t="shared" ref="I198:I261" si="65">H198/360*2*PI()</f>
        <v>3.3510321638291125</v>
      </c>
      <c r="J198">
        <f t="shared" si="58"/>
        <v>14.9</v>
      </c>
      <c r="K198">
        <f t="shared" si="58"/>
        <v>12.63222</v>
      </c>
      <c r="L198">
        <f t="shared" si="58"/>
        <v>7.9017098068456049</v>
      </c>
      <c r="M198">
        <f t="shared" si="55"/>
        <v>0.43339559062845157</v>
      </c>
      <c r="N198">
        <f t="shared" si="61"/>
        <v>0.26770648472522984</v>
      </c>
      <c r="O198">
        <f t="shared" si="46"/>
        <v>185.79432111800213</v>
      </c>
      <c r="P198">
        <f t="shared" si="47"/>
        <v>0.46082610173610766</v>
      </c>
      <c r="Q198">
        <f t="shared" si="48"/>
        <v>3.1966063200338193E-2</v>
      </c>
      <c r="R198">
        <f t="shared" si="49"/>
        <v>0.45971607198875419</v>
      </c>
      <c r="S198" t="str">
        <f t="shared" si="62"/>
        <v>-</v>
      </c>
      <c r="T198" t="str">
        <f t="shared" ref="T198:T261" si="66">IF((D198&gt;22.8),"Yes","No")</f>
        <v>No</v>
      </c>
      <c r="U198" t="str">
        <f t="shared" ref="U198:U261" si="67">IF((D198&lt;14.9),"Yes","No")</f>
        <v>Yes</v>
      </c>
    </row>
    <row r="199" spans="2:21">
      <c r="B199" s="5">
        <f t="shared" si="50"/>
        <v>7.0610046503546968</v>
      </c>
      <c r="C199" s="5">
        <f t="shared" si="51"/>
        <v>-22.16041958732983</v>
      </c>
      <c r="D199">
        <f t="shared" si="52"/>
        <v>7.0610046503546968</v>
      </c>
      <c r="E199" s="5">
        <f t="shared" si="53"/>
        <v>4.5934854792724225E-3</v>
      </c>
      <c r="F199" s="5">
        <f t="shared" si="63"/>
        <v>6.9358943258504391E-2</v>
      </c>
      <c r="G199" s="5">
        <f t="shared" si="64"/>
        <v>-0.71876483999999996</v>
      </c>
      <c r="H199">
        <f t="shared" si="54"/>
        <v>193</v>
      </c>
      <c r="I199">
        <f t="shared" si="65"/>
        <v>3.3684854563490561</v>
      </c>
      <c r="J199">
        <f t="shared" si="58"/>
        <v>14.9</v>
      </c>
      <c r="K199">
        <f t="shared" si="58"/>
        <v>12.63222</v>
      </c>
      <c r="L199">
        <f t="shared" si="58"/>
        <v>7.9017098068456049</v>
      </c>
      <c r="M199">
        <f t="shared" si="55"/>
        <v>0.43449529746540594</v>
      </c>
      <c r="N199">
        <f t="shared" si="61"/>
        <v>0.26838576863562325</v>
      </c>
      <c r="O199">
        <f t="shared" ref="O199:O262" si="68">O198+N199</f>
        <v>186.06270688663776</v>
      </c>
      <c r="P199">
        <f t="shared" ref="P199:P262" si="69">SQRT(D199*D199*SIN(1/360*2*PI())*SIN(1/360*2*PI())+(D199-D198)*(D199-D198))/N199</f>
        <v>0.46046776104791648</v>
      </c>
      <c r="Q199">
        <f t="shared" ref="Q199:Q262" si="70">(D199-D198)/N199</f>
        <v>3.4703285653365695E-2</v>
      </c>
      <c r="R199">
        <f t="shared" ref="R199:R262" si="71">D199*SIN(1/360*2*PI())/N199</f>
        <v>0.45915818726158203</v>
      </c>
      <c r="S199" t="str">
        <f t="shared" si="62"/>
        <v>-</v>
      </c>
      <c r="T199" t="str">
        <f t="shared" si="66"/>
        <v>No</v>
      </c>
      <c r="U199" t="str">
        <f t="shared" si="67"/>
        <v>Yes</v>
      </c>
    </row>
    <row r="200" spans="2:21">
      <c r="B200" s="5">
        <f t="shared" ref="B200:B263" si="72">(-F200+SQRT((F200*F200)-4*E200*G200))/2/E200</f>
        <v>7.0710779312543126</v>
      </c>
      <c r="C200" s="5">
        <f t="shared" ref="C200:C263" si="73">(-F200-SQRT(F200*F200-4*E200*G200))/2/E200</f>
        <v>-22.061783141726959</v>
      </c>
      <c r="D200">
        <f t="shared" ref="D200:D263" si="74">IF((B200&gt;0),B200,IF((C200&gt;5),C200,"?"))</f>
        <v>7.0710779312543126</v>
      </c>
      <c r="E200" s="5">
        <f t="shared" ref="E200:E263" si="75">SIN(I200)*SIN(I200)/K200/K200+COS(I200)*COS(I200)/J200/J200</f>
        <v>4.6074495595611279E-3</v>
      </c>
      <c r="F200" s="5">
        <f t="shared" si="63"/>
        <v>6.9068918119502901E-2</v>
      </c>
      <c r="G200" s="5">
        <f t="shared" si="64"/>
        <v>-0.71876483999999996</v>
      </c>
      <c r="H200">
        <f t="shared" ref="H200:H263" si="76">H199+1</f>
        <v>194</v>
      </c>
      <c r="I200">
        <f t="shared" si="65"/>
        <v>3.3859387488689991</v>
      </c>
      <c r="J200">
        <f t="shared" si="58"/>
        <v>14.9</v>
      </c>
      <c r="K200">
        <f t="shared" si="58"/>
        <v>12.63222</v>
      </c>
      <c r="L200">
        <f t="shared" si="58"/>
        <v>7.9017098068456049</v>
      </c>
      <c r="M200">
        <f t="shared" ref="M200:M263" si="77">0.5*D199*D200*SIN(1/360*2*PI())</f>
        <v>0.43568985140794725</v>
      </c>
      <c r="N200">
        <f t="shared" si="61"/>
        <v>0.2691236391716586</v>
      </c>
      <c r="O200">
        <f t="shared" si="68"/>
        <v>186.33183052580941</v>
      </c>
      <c r="P200">
        <f t="shared" si="69"/>
        <v>0.46007762851795986</v>
      </c>
      <c r="Q200">
        <f t="shared" si="70"/>
        <v>3.7429937149410418E-2</v>
      </c>
      <c r="R200">
        <f t="shared" si="71"/>
        <v>0.45855253141565039</v>
      </c>
      <c r="S200" t="str">
        <f t="shared" si="62"/>
        <v>-</v>
      </c>
      <c r="T200" t="str">
        <f t="shared" si="66"/>
        <v>No</v>
      </c>
      <c r="U200" t="str">
        <f t="shared" si="67"/>
        <v>Yes</v>
      </c>
    </row>
    <row r="201" spans="2:21">
      <c r="B201" s="5">
        <f t="shared" si="72"/>
        <v>7.0819139433454144</v>
      </c>
      <c r="C201" s="5">
        <f t="shared" si="73"/>
        <v>-21.956962675474951</v>
      </c>
      <c r="D201">
        <f t="shared" si="74"/>
        <v>7.0819139433454144</v>
      </c>
      <c r="E201" s="5">
        <f t="shared" si="75"/>
        <v>4.622361590684557E-3</v>
      </c>
      <c r="F201" s="5">
        <f t="shared" si="63"/>
        <v>6.8757853918956585E-2</v>
      </c>
      <c r="G201" s="5">
        <f t="shared" si="64"/>
        <v>-0.71876483999999996</v>
      </c>
      <c r="H201">
        <f t="shared" si="76"/>
        <v>195</v>
      </c>
      <c r="I201">
        <f t="shared" si="65"/>
        <v>3.4033920413889422</v>
      </c>
      <c r="J201">
        <f t="shared" si="58"/>
        <v>14.9</v>
      </c>
      <c r="K201">
        <f t="shared" si="58"/>
        <v>12.63222</v>
      </c>
      <c r="L201">
        <f t="shared" si="58"/>
        <v>7.9017098068456049</v>
      </c>
      <c r="M201">
        <f t="shared" si="77"/>
        <v>0.436980031376277</v>
      </c>
      <c r="N201">
        <f t="shared" si="61"/>
        <v>0.26992057746880105</v>
      </c>
      <c r="O201">
        <f t="shared" si="68"/>
        <v>186.60175110327822</v>
      </c>
      <c r="P201">
        <f t="shared" si="69"/>
        <v>0.45965573515470137</v>
      </c>
      <c r="Q201">
        <f t="shared" si="70"/>
        <v>4.0145187123994765E-2</v>
      </c>
      <c r="R201">
        <f t="shared" si="71"/>
        <v>0.45789928893959686</v>
      </c>
      <c r="S201" t="str">
        <f t="shared" si="62"/>
        <v>-</v>
      </c>
      <c r="T201" t="str">
        <f t="shared" si="66"/>
        <v>No</v>
      </c>
      <c r="U201" t="str">
        <f t="shared" si="67"/>
        <v>Yes</v>
      </c>
    </row>
    <row r="202" spans="2:21">
      <c r="B202" s="5">
        <f t="shared" si="72"/>
        <v>7.0935162571509505</v>
      </c>
      <c r="C202" s="5">
        <f t="shared" si="73"/>
        <v>-21.846177889396817</v>
      </c>
      <c r="D202">
        <f t="shared" si="74"/>
        <v>7.0935162571509505</v>
      </c>
      <c r="E202" s="5">
        <f t="shared" si="75"/>
        <v>4.638203404629805E-3</v>
      </c>
      <c r="F202" s="5">
        <f t="shared" si="63"/>
        <v>6.8425845410034269E-2</v>
      </c>
      <c r="G202" s="5">
        <f t="shared" si="64"/>
        <v>-0.71876483999999996</v>
      </c>
      <c r="H202">
        <f t="shared" si="76"/>
        <v>196</v>
      </c>
      <c r="I202">
        <f t="shared" si="65"/>
        <v>3.4208453339088853</v>
      </c>
      <c r="J202">
        <f t="shared" si="58"/>
        <v>14.9</v>
      </c>
      <c r="K202">
        <f t="shared" si="58"/>
        <v>12.63222</v>
      </c>
      <c r="L202">
        <f t="shared" si="58"/>
        <v>7.9017098068456049</v>
      </c>
      <c r="M202">
        <f t="shared" si="77"/>
        <v>0.43836667998200163</v>
      </c>
      <c r="N202">
        <f t="shared" si="61"/>
        <v>0.27077710400440658</v>
      </c>
      <c r="O202">
        <f t="shared" si="68"/>
        <v>186.87252820728261</v>
      </c>
      <c r="P202">
        <f t="shared" si="69"/>
        <v>0.45920211518989229</v>
      </c>
      <c r="Q202">
        <f t="shared" si="70"/>
        <v>4.2848208485704531E-2</v>
      </c>
      <c r="R202">
        <f t="shared" si="71"/>
        <v>0.45719865881740801</v>
      </c>
      <c r="S202" t="str">
        <f t="shared" si="62"/>
        <v>-</v>
      </c>
      <c r="T202" t="str">
        <f t="shared" si="66"/>
        <v>No</v>
      </c>
      <c r="U202" t="str">
        <f t="shared" si="67"/>
        <v>Yes</v>
      </c>
    </row>
    <row r="203" spans="2:21">
      <c r="B203" s="5">
        <f t="shared" si="72"/>
        <v>7.1058886967903092</v>
      </c>
      <c r="C203" s="5">
        <f t="shared" si="73"/>
        <v>-21.729657021193983</v>
      </c>
      <c r="D203">
        <f t="shared" si="74"/>
        <v>7.1058886967903092</v>
      </c>
      <c r="E203" s="5">
        <f t="shared" si="75"/>
        <v>4.6549557005868278E-3</v>
      </c>
      <c r="F203" s="5">
        <f t="shared" si="63"/>
        <v>6.8072993725743977E-2</v>
      </c>
      <c r="G203" s="5">
        <f t="shared" si="64"/>
        <v>-0.71876483999999996</v>
      </c>
      <c r="H203">
        <f t="shared" si="76"/>
        <v>197</v>
      </c>
      <c r="I203">
        <f t="shared" si="65"/>
        <v>3.4382986264288293</v>
      </c>
      <c r="J203">
        <f t="shared" si="58"/>
        <v>14.9</v>
      </c>
      <c r="K203">
        <f t="shared" si="58"/>
        <v>12.63222</v>
      </c>
      <c r="L203">
        <f t="shared" si="58"/>
        <v>7.9017098068456049</v>
      </c>
      <c r="M203">
        <f t="shared" si="77"/>
        <v>0.43985070437923407</v>
      </c>
      <c r="N203">
        <f t="shared" si="61"/>
        <v>0.27169377912344383</v>
      </c>
      <c r="O203">
        <f t="shared" si="68"/>
        <v>187.14422198640605</v>
      </c>
      <c r="P203">
        <f t="shared" si="69"/>
        <v>0.45871680608838616</v>
      </c>
      <c r="Q203">
        <f t="shared" si="70"/>
        <v>4.5538177868023021E-2</v>
      </c>
      <c r="R203">
        <f t="shared" si="71"/>
        <v>0.45645085446780614</v>
      </c>
      <c r="S203" t="str">
        <f t="shared" si="62"/>
        <v>-</v>
      </c>
      <c r="T203" t="str">
        <f t="shared" si="66"/>
        <v>No</v>
      </c>
      <c r="U203" t="str">
        <f t="shared" si="67"/>
        <v>Yes</v>
      </c>
    </row>
    <row r="204" spans="2:21">
      <c r="B204" s="5">
        <f t="shared" si="72"/>
        <v>7.1190353414254854</v>
      </c>
      <c r="C204" s="5">
        <f t="shared" si="73"/>
        <v>-21.60763576375729</v>
      </c>
      <c r="D204">
        <f t="shared" si="74"/>
        <v>7.1190353414254854</v>
      </c>
      <c r="E204" s="5">
        <f t="shared" si="75"/>
        <v>4.6725980684634936E-3</v>
      </c>
      <c r="F204" s="5">
        <f t="shared" si="63"/>
        <v>6.7699406348126948E-2</v>
      </c>
      <c r="G204" s="5">
        <f t="shared" si="64"/>
        <v>-0.71876483999999996</v>
      </c>
      <c r="H204">
        <f t="shared" si="76"/>
        <v>198</v>
      </c>
      <c r="I204">
        <f t="shared" si="65"/>
        <v>3.4557519189487729</v>
      </c>
      <c r="J204">
        <f t="shared" si="58"/>
        <v>14.9</v>
      </c>
      <c r="K204">
        <f t="shared" si="58"/>
        <v>12.63222</v>
      </c>
      <c r="L204">
        <f t="shared" si="58"/>
        <v>7.9017098068456049</v>
      </c>
      <c r="M204">
        <f t="shared" si="77"/>
        <v>0.44143307718086855</v>
      </c>
      <c r="N204">
        <f t="shared" si="61"/>
        <v>0.27267120360447306</v>
      </c>
      <c r="O204">
        <f t="shared" si="68"/>
        <v>187.41689319001051</v>
      </c>
      <c r="P204">
        <f t="shared" si="69"/>
        <v>0.45819984855824636</v>
      </c>
      <c r="Q204">
        <f t="shared" si="70"/>
        <v>4.8214275880214603E-2</v>
      </c>
      <c r="R204">
        <f t="shared" si="71"/>
        <v>0.45565610367924014</v>
      </c>
      <c r="S204" t="str">
        <f t="shared" si="62"/>
        <v>-</v>
      </c>
      <c r="T204" t="str">
        <f t="shared" si="66"/>
        <v>No</v>
      </c>
      <c r="U204" t="str">
        <f t="shared" si="67"/>
        <v>Yes</v>
      </c>
    </row>
    <row r="205" spans="2:21">
      <c r="B205" s="5">
        <f t="shared" si="72"/>
        <v>7.132960526792143</v>
      </c>
      <c r="C205" s="5">
        <f t="shared" si="73"/>
        <v>-21.480356180615154</v>
      </c>
      <c r="D205">
        <f t="shared" si="74"/>
        <v>7.132960526792143</v>
      </c>
      <c r="E205" s="5">
        <f t="shared" si="75"/>
        <v>4.6911090137521398E-3</v>
      </c>
      <c r="F205" s="5">
        <f t="shared" si="63"/>
        <v>6.7305197075517395E-2</v>
      </c>
      <c r="G205" s="5">
        <f t="shared" si="64"/>
        <v>-0.71876483999999996</v>
      </c>
      <c r="H205">
        <f t="shared" si="76"/>
        <v>199</v>
      </c>
      <c r="I205">
        <f t="shared" si="65"/>
        <v>3.473205211468716</v>
      </c>
      <c r="J205">
        <f t="shared" si="58"/>
        <v>14.9</v>
      </c>
      <c r="K205">
        <f t="shared" si="58"/>
        <v>12.63222</v>
      </c>
      <c r="L205">
        <f t="shared" si="58"/>
        <v>7.9017098068456049</v>
      </c>
      <c r="M205">
        <f t="shared" si="77"/>
        <v>0.44311483744092223</v>
      </c>
      <c r="N205">
        <f t="shared" si="61"/>
        <v>0.27371001926643379</v>
      </c>
      <c r="O205">
        <f t="shared" si="68"/>
        <v>187.69060320927696</v>
      </c>
      <c r="P205">
        <f t="shared" si="69"/>
        <v>0.45765128656113019</v>
      </c>
      <c r="Q205">
        <f t="shared" si="70"/>
        <v>5.0875687356926977E-2</v>
      </c>
      <c r="R205">
        <f t="shared" si="71"/>
        <v>0.4548146485404993</v>
      </c>
      <c r="S205" t="str">
        <f t="shared" si="62"/>
        <v>-</v>
      </c>
      <c r="T205" t="str">
        <f t="shared" si="66"/>
        <v>No</v>
      </c>
      <c r="U205" t="str">
        <f t="shared" si="67"/>
        <v>Yes</v>
      </c>
    </row>
    <row r="206" spans="2:21">
      <c r="B206" s="5">
        <f t="shared" si="72"/>
        <v>7.1476688468137528</v>
      </c>
      <c r="C206" s="5">
        <f t="shared" si="73"/>
        <v>-21.348065626898556</v>
      </c>
      <c r="D206">
        <f t="shared" si="74"/>
        <v>7.1476688468137528</v>
      </c>
      <c r="E206" s="5">
        <f t="shared" si="75"/>
        <v>4.7104659837173303E-3</v>
      </c>
      <c r="F206" s="5">
        <f t="shared" si="63"/>
        <v>6.689048598787857E-2</v>
      </c>
      <c r="G206" s="5">
        <f t="shared" si="64"/>
        <v>-0.71876483999999996</v>
      </c>
      <c r="H206">
        <f t="shared" si="76"/>
        <v>200</v>
      </c>
      <c r="I206">
        <f t="shared" si="65"/>
        <v>3.4906585039886591</v>
      </c>
      <c r="J206">
        <f t="shared" si="58"/>
        <v>14.9</v>
      </c>
      <c r="K206">
        <f t="shared" si="58"/>
        <v>12.63222</v>
      </c>
      <c r="L206">
        <f t="shared" si="58"/>
        <v>7.9017098068456049</v>
      </c>
      <c r="M206">
        <f t="shared" si="77"/>
        <v>0.44489709170389169</v>
      </c>
      <c r="N206">
        <f t="shared" si="61"/>
        <v>0.27481090961682769</v>
      </c>
      <c r="O206">
        <f t="shared" si="68"/>
        <v>187.96541411889379</v>
      </c>
      <c r="P206">
        <f t="shared" si="69"/>
        <v>0.4570711673229525</v>
      </c>
      <c r="Q206">
        <f t="shared" si="70"/>
        <v>5.3521601606420277E-2</v>
      </c>
      <c r="R206">
        <f t="shared" si="71"/>
        <v>0.45392674536697003</v>
      </c>
      <c r="S206" t="str">
        <f t="shared" si="62"/>
        <v>-</v>
      </c>
      <c r="T206" t="str">
        <f t="shared" si="66"/>
        <v>No</v>
      </c>
      <c r="U206" t="str">
        <f t="shared" si="67"/>
        <v>Yes</v>
      </c>
    </row>
    <row r="207" spans="2:21">
      <c r="B207" s="5">
        <f t="shared" si="72"/>
        <v>7.1631651552968743</v>
      </c>
      <c r="C207" s="5">
        <f t="shared" si="73"/>
        <v>-21.211015683736452</v>
      </c>
      <c r="D207">
        <f t="shared" si="74"/>
        <v>7.1631651552968743</v>
      </c>
      <c r="E207" s="5">
        <f t="shared" si="75"/>
        <v>4.7306453948728717E-3</v>
      </c>
      <c r="F207" s="5">
        <f t="shared" si="63"/>
        <v>6.645539941022513E-2</v>
      </c>
      <c r="G207" s="5">
        <f t="shared" si="64"/>
        <v>-0.71876483999999996</v>
      </c>
      <c r="H207">
        <f t="shared" si="76"/>
        <v>201</v>
      </c>
      <c r="I207">
        <f t="shared" si="65"/>
        <v>3.5081117965086026</v>
      </c>
      <c r="J207">
        <f t="shared" si="58"/>
        <v>14.9</v>
      </c>
      <c r="K207">
        <f t="shared" si="58"/>
        <v>12.63222</v>
      </c>
      <c r="L207">
        <f t="shared" si="58"/>
        <v>7.9017098068456049</v>
      </c>
      <c r="M207">
        <f t="shared" si="77"/>
        <v>0.44678101512212415</v>
      </c>
      <c r="N207">
        <f t="shared" si="61"/>
        <v>0.27597460054191353</v>
      </c>
      <c r="O207">
        <f t="shared" si="68"/>
        <v>188.24138871943569</v>
      </c>
      <c r="P207">
        <f t="shared" si="69"/>
        <v>0.45645954134486555</v>
      </c>
      <c r="Q207">
        <f t="shared" si="70"/>
        <v>5.6151212657586401E-2</v>
      </c>
      <c r="R207">
        <f t="shared" si="71"/>
        <v>0.45299266462256038</v>
      </c>
      <c r="S207" t="str">
        <f t="shared" si="62"/>
        <v>-</v>
      </c>
      <c r="T207" t="str">
        <f t="shared" si="66"/>
        <v>No</v>
      </c>
      <c r="U207" t="str">
        <f t="shared" si="67"/>
        <v>Yes</v>
      </c>
    </row>
    <row r="208" spans="2:21">
      <c r="B208" s="5">
        <f t="shared" si="72"/>
        <v>7.1794545677053874</v>
      </c>
      <c r="C208" s="5">
        <f t="shared" si="73"/>
        <v>-21.069461113453833</v>
      </c>
      <c r="D208">
        <f t="shared" si="74"/>
        <v>7.1794545677053874</v>
      </c>
      <c r="E208" s="5">
        <f t="shared" si="75"/>
        <v>4.7516226617146714E-3</v>
      </c>
      <c r="F208" s="5">
        <f t="shared" si="63"/>
        <v>6.6000069874143433E-2</v>
      </c>
      <c r="G208" s="5">
        <f t="shared" si="64"/>
        <v>-0.71876483999999996</v>
      </c>
      <c r="H208">
        <f t="shared" si="76"/>
        <v>202</v>
      </c>
      <c r="I208">
        <f t="shared" si="65"/>
        <v>3.5255650890285457</v>
      </c>
      <c r="J208">
        <f t="shared" si="58"/>
        <v>14.9</v>
      </c>
      <c r="K208">
        <f t="shared" si="58"/>
        <v>12.63222</v>
      </c>
      <c r="L208">
        <f t="shared" si="58"/>
        <v>7.9017098068456049</v>
      </c>
      <c r="M208">
        <f t="shared" si="77"/>
        <v>0.44876785264225966</v>
      </c>
      <c r="N208">
        <f t="shared" si="61"/>
        <v>0.2772018610395674</v>
      </c>
      <c r="O208">
        <f t="shared" si="68"/>
        <v>188.51859058047526</v>
      </c>
      <c r="P208">
        <f t="shared" si="69"/>
        <v>0.45581646241453611</v>
      </c>
      <c r="Q208">
        <f t="shared" si="70"/>
        <v>5.8763719505432861E-2</v>
      </c>
      <c r="R208">
        <f t="shared" si="71"/>
        <v>0.45201269083731388</v>
      </c>
      <c r="S208" t="str">
        <f t="shared" si="62"/>
        <v>-</v>
      </c>
      <c r="T208" t="str">
        <f t="shared" si="66"/>
        <v>No</v>
      </c>
      <c r="U208" t="str">
        <f t="shared" si="67"/>
        <v>Yes</v>
      </c>
    </row>
    <row r="209" spans="2:21">
      <c r="B209" s="5">
        <f t="shared" si="72"/>
        <v>7.196542463011304</v>
      </c>
      <c r="C209" s="5">
        <f t="shared" si="73"/>
        <v>-20.92365884234135</v>
      </c>
      <c r="D209">
        <f t="shared" si="74"/>
        <v>7.196542463011304</v>
      </c>
      <c r="E209" s="5">
        <f t="shared" si="75"/>
        <v>4.7733722266743829E-3</v>
      </c>
      <c r="F209" s="5">
        <f t="shared" si="63"/>
        <v>6.5524636077421053E-2</v>
      </c>
      <c r="G209" s="5">
        <f t="shared" si="64"/>
        <v>-0.71876483999999996</v>
      </c>
      <c r="H209">
        <f t="shared" si="76"/>
        <v>203</v>
      </c>
      <c r="I209">
        <f t="shared" si="65"/>
        <v>3.5430183815484888</v>
      </c>
      <c r="J209">
        <f t="shared" si="58"/>
        <v>14.9</v>
      </c>
      <c r="K209">
        <f t="shared" si="58"/>
        <v>12.63222</v>
      </c>
      <c r="L209">
        <f t="shared" si="58"/>
        <v>7.9017098068456049</v>
      </c>
      <c r="M209">
        <f t="shared" si="77"/>
        <v>0.45085892026184515</v>
      </c>
      <c r="N209">
        <f t="shared" si="61"/>
        <v>0.27849350399548728</v>
      </c>
      <c r="O209">
        <f t="shared" si="68"/>
        <v>188.79708408447075</v>
      </c>
      <c r="P209">
        <f t="shared" si="69"/>
        <v>0.45514198761774172</v>
      </c>
      <c r="Q209">
        <f t="shared" si="70"/>
        <v>6.1358326355050216E-2</v>
      </c>
      <c r="R209">
        <f t="shared" si="71"/>
        <v>0.45098712252073864</v>
      </c>
      <c r="S209" t="str">
        <f t="shared" si="62"/>
        <v>-</v>
      </c>
      <c r="T209" t="str">
        <f t="shared" si="66"/>
        <v>No</v>
      </c>
      <c r="U209" t="str">
        <f t="shared" si="67"/>
        <v>Yes</v>
      </c>
    </row>
    <row r="210" spans="2:21">
      <c r="B210" s="5">
        <f t="shared" si="72"/>
        <v>7.2144344856195879</v>
      </c>
      <c r="C210" s="5">
        <f t="shared" si="73"/>
        <v>-20.773866977113563</v>
      </c>
      <c r="D210">
        <f t="shared" si="74"/>
        <v>7.2144344856195879</v>
      </c>
      <c r="E210" s="5">
        <f t="shared" si="75"/>
        <v>4.7958675912573674E-3</v>
      </c>
      <c r="F210" s="5">
        <f t="shared" si="63"/>
        <v>6.5029242841798091E-2</v>
      </c>
      <c r="G210" s="5">
        <f t="shared" si="64"/>
        <v>-0.71876483999999996</v>
      </c>
      <c r="H210">
        <f t="shared" si="76"/>
        <v>204</v>
      </c>
      <c r="I210">
        <f t="shared" si="65"/>
        <v>3.5604716740684319</v>
      </c>
      <c r="J210">
        <f t="shared" si="58"/>
        <v>14.9</v>
      </c>
      <c r="K210">
        <f t="shared" si="58"/>
        <v>12.63222</v>
      </c>
      <c r="L210">
        <f t="shared" si="58"/>
        <v>7.9017098068456049</v>
      </c>
      <c r="M210">
        <f t="shared" si="77"/>
        <v>0.45305560635727443</v>
      </c>
      <c r="N210">
        <f t="shared" si="61"/>
        <v>0.27985038700345566</v>
      </c>
      <c r="O210">
        <f t="shared" si="68"/>
        <v>189.0769344714742</v>
      </c>
      <c r="P210">
        <f t="shared" si="69"/>
        <v>0.45443617735030661</v>
      </c>
      <c r="Q210">
        <f t="shared" si="70"/>
        <v>6.3934242864073634E-2</v>
      </c>
      <c r="R210">
        <f t="shared" si="71"/>
        <v>0.44991627207087864</v>
      </c>
      <c r="S210" t="str">
        <f t="shared" si="62"/>
        <v>-</v>
      </c>
      <c r="T210" t="str">
        <f t="shared" si="66"/>
        <v>No</v>
      </c>
      <c r="U210" t="str">
        <f t="shared" si="67"/>
        <v>Yes</v>
      </c>
    </row>
    <row r="211" spans="2:21">
      <c r="B211" s="5">
        <f t="shared" si="72"/>
        <v>7.2331365473641274</v>
      </c>
      <c r="C211" s="5">
        <f t="shared" si="73"/>
        <v>-20.620343860486059</v>
      </c>
      <c r="D211">
        <f t="shared" si="74"/>
        <v>7.2331365473641274</v>
      </c>
      <c r="E211" s="5">
        <f t="shared" si="75"/>
        <v>4.8190813483270263E-3</v>
      </c>
      <c r="F211" s="5">
        <f t="shared" si="63"/>
        <v>6.451404106885307E-2</v>
      </c>
      <c r="G211" s="5">
        <f t="shared" si="64"/>
        <v>-0.71876483999999996</v>
      </c>
      <c r="H211">
        <f t="shared" si="76"/>
        <v>205</v>
      </c>
      <c r="I211">
        <f t="shared" si="65"/>
        <v>3.5779249665883754</v>
      </c>
      <c r="J211">
        <f t="shared" si="58"/>
        <v>14.9</v>
      </c>
      <c r="K211">
        <f t="shared" si="58"/>
        <v>12.63222</v>
      </c>
      <c r="L211">
        <f t="shared" si="58"/>
        <v>7.9017098068456049</v>
      </c>
      <c r="M211">
        <f t="shared" si="77"/>
        <v>0.45535937308425073</v>
      </c>
      <c r="N211">
        <f t="shared" si="61"/>
        <v>0.28127341323039878</v>
      </c>
      <c r="O211">
        <f t="shared" si="68"/>
        <v>189.3582078847046</v>
      </c>
      <c r="P211">
        <f t="shared" si="69"/>
        <v>0.45369909533037089</v>
      </c>
      <c r="Q211">
        <f t="shared" si="70"/>
        <v>6.6490684383383597E-2</v>
      </c>
      <c r="R211">
        <f t="shared" si="71"/>
        <v>0.44880046567915488</v>
      </c>
      <c r="S211" t="str">
        <f t="shared" si="62"/>
        <v>-</v>
      </c>
      <c r="T211" t="str">
        <f t="shared" si="66"/>
        <v>No</v>
      </c>
      <c r="U211" t="str">
        <f t="shared" si="67"/>
        <v>Yes</v>
      </c>
    </row>
    <row r="212" spans="2:21">
      <c r="B212" s="5">
        <f t="shared" si="72"/>
        <v>7.2526548295717861</v>
      </c>
      <c r="C212" s="5">
        <f t="shared" si="73"/>
        <v>-20.463347170593558</v>
      </c>
      <c r="D212">
        <f t="shared" si="74"/>
        <v>7.2526548295717861</v>
      </c>
      <c r="E212" s="5">
        <f t="shared" si="75"/>
        <v>4.8429852154961723E-3</v>
      </c>
      <c r="F212" s="5">
        <f t="shared" si="63"/>
        <v>6.3979187694036946E-2</v>
      </c>
      <c r="G212" s="5">
        <f t="shared" si="64"/>
        <v>-0.71876483999999996</v>
      </c>
      <c r="H212">
        <f t="shared" si="76"/>
        <v>206</v>
      </c>
      <c r="I212">
        <f t="shared" si="65"/>
        <v>3.5953782591083185</v>
      </c>
      <c r="J212">
        <f t="shared" si="58"/>
        <v>14.9</v>
      </c>
      <c r="K212">
        <f t="shared" si="58"/>
        <v>12.63222</v>
      </c>
      <c r="L212">
        <f t="shared" si="58"/>
        <v>7.9017098068456049</v>
      </c>
      <c r="M212">
        <f t="shared" si="77"/>
        <v>0.45777175785201435</v>
      </c>
      <c r="N212">
        <f t="shared" si="61"/>
        <v>0.28276353232701029</v>
      </c>
      <c r="O212">
        <f t="shared" si="68"/>
        <v>189.64097141703161</v>
      </c>
      <c r="P212">
        <f t="shared" si="69"/>
        <v>0.4529308086110207</v>
      </c>
      <c r="Q212">
        <f t="shared" si="70"/>
        <v>6.902687219611553E-2</v>
      </c>
      <c r="R212">
        <f t="shared" si="71"/>
        <v>0.44764004323100293</v>
      </c>
      <c r="S212" t="str">
        <f t="shared" si="62"/>
        <v>-</v>
      </c>
      <c r="T212" t="str">
        <f t="shared" si="66"/>
        <v>No</v>
      </c>
      <c r="U212" t="str">
        <f t="shared" si="67"/>
        <v>Yes</v>
      </c>
    </row>
    <row r="213" spans="2:21">
      <c r="B213" s="5">
        <f t="shared" si="72"/>
        <v>7.2729957851911831</v>
      </c>
      <c r="C213" s="5">
        <f t="shared" si="73"/>
        <v>-20.303133068253459</v>
      </c>
      <c r="D213">
        <f t="shared" si="74"/>
        <v>7.2729957851911831</v>
      </c>
      <c r="E213" s="5">
        <f t="shared" si="75"/>
        <v>4.8675500695847711E-3</v>
      </c>
      <c r="F213" s="5">
        <f t="shared" si="63"/>
        <v>6.342484563886891E-2</v>
      </c>
      <c r="G213" s="5">
        <f t="shared" si="64"/>
        <v>-0.71876483999999996</v>
      </c>
      <c r="H213">
        <f t="shared" si="76"/>
        <v>207</v>
      </c>
      <c r="I213">
        <f t="shared" si="65"/>
        <v>3.6128315516282616</v>
      </c>
      <c r="J213">
        <f t="shared" si="58"/>
        <v>14.9</v>
      </c>
      <c r="K213">
        <f t="shared" si="58"/>
        <v>12.63222</v>
      </c>
      <c r="L213">
        <f t="shared" si="58"/>
        <v>7.9017098068456049</v>
      </c>
      <c r="M213">
        <f t="shared" si="77"/>
        <v>0.46029437487261826</v>
      </c>
      <c r="N213">
        <f t="shared" si="61"/>
        <v>0.28432174138473204</v>
      </c>
      <c r="O213">
        <f t="shared" si="68"/>
        <v>189.92529315841634</v>
      </c>
      <c r="P213">
        <f t="shared" si="69"/>
        <v>0.45213138759329657</v>
      </c>
      <c r="Q213">
        <f t="shared" si="70"/>
        <v>7.1542033754894804E-2</v>
      </c>
      <c r="R213">
        <f t="shared" si="71"/>
        <v>0.44643535820234187</v>
      </c>
      <c r="S213" t="str">
        <f t="shared" si="62"/>
        <v>-</v>
      </c>
      <c r="T213" t="str">
        <f t="shared" si="66"/>
        <v>No</v>
      </c>
      <c r="U213" t="str">
        <f t="shared" si="67"/>
        <v>Yes</v>
      </c>
    </row>
    <row r="214" spans="2:21">
      <c r="B214" s="5">
        <f t="shared" si="72"/>
        <v>7.2941661409825356</v>
      </c>
      <c r="C214" s="5">
        <f t="shared" si="73"/>
        <v>-20.139955395364922</v>
      </c>
      <c r="D214">
        <f t="shared" si="74"/>
        <v>7.2941661409825356</v>
      </c>
      <c r="E214" s="5">
        <f t="shared" si="75"/>
        <v>4.8927459821020407E-3</v>
      </c>
      <c r="F214" s="5">
        <f t="shared" si="63"/>
        <v>6.2851183761308993E-2</v>
      </c>
      <c r="G214" s="5">
        <f t="shared" si="64"/>
        <v>-0.71876483999999996</v>
      </c>
      <c r="H214">
        <f t="shared" si="76"/>
        <v>208</v>
      </c>
      <c r="I214">
        <f t="shared" si="65"/>
        <v>3.6302848441482052</v>
      </c>
      <c r="J214">
        <f t="shared" si="58"/>
        <v>14.9</v>
      </c>
      <c r="K214">
        <f t="shared" si="58"/>
        <v>12.63222</v>
      </c>
      <c r="L214">
        <f t="shared" si="58"/>
        <v>7.9017098068456049</v>
      </c>
      <c r="M214">
        <f t="shared" si="77"/>
        <v>0.462928916786573</v>
      </c>
      <c r="N214">
        <f t="shared" si="61"/>
        <v>0.28594908593990714</v>
      </c>
      <c r="O214">
        <f t="shared" si="68"/>
        <v>190.21124224435624</v>
      </c>
      <c r="P214">
        <f t="shared" si="69"/>
        <v>0.45130090603958617</v>
      </c>
      <c r="Q214">
        <f t="shared" si="70"/>
        <v>7.4035402917152576E-2</v>
      </c>
      <c r="R214">
        <f t="shared" si="71"/>
        <v>0.44518677755190161</v>
      </c>
      <c r="S214" t="str">
        <f t="shared" si="62"/>
        <v>-</v>
      </c>
      <c r="T214" t="str">
        <f t="shared" si="66"/>
        <v>No</v>
      </c>
      <c r="U214" t="str">
        <f t="shared" si="67"/>
        <v>Yes</v>
      </c>
    </row>
    <row r="215" spans="2:21">
      <c r="B215" s="5">
        <f t="shared" si="72"/>
        <v>7.3161728997645916</v>
      </c>
      <c r="C215" s="5">
        <f t="shared" si="73"/>
        <v>-19.974064927031272</v>
      </c>
      <c r="D215">
        <f t="shared" si="74"/>
        <v>7.3161728997645916</v>
      </c>
      <c r="E215" s="5">
        <f t="shared" si="75"/>
        <v>4.9185422557097135E-3</v>
      </c>
      <c r="F215" s="5">
        <f t="shared" si="63"/>
        <v>6.2258376804322266E-2</v>
      </c>
      <c r="G215" s="5">
        <f t="shared" si="64"/>
        <v>-0.71876483999999996</v>
      </c>
      <c r="H215">
        <f t="shared" si="76"/>
        <v>209</v>
      </c>
      <c r="I215">
        <f t="shared" si="65"/>
        <v>3.6477381366681492</v>
      </c>
      <c r="J215">
        <f t="shared" si="58"/>
        <v>14.9</v>
      </c>
      <c r="K215">
        <f t="shared" si="58"/>
        <v>12.63222</v>
      </c>
      <c r="L215">
        <f t="shared" si="58"/>
        <v>7.9017098068456049</v>
      </c>
      <c r="M215">
        <f t="shared" si="77"/>
        <v>0.46567715636621587</v>
      </c>
      <c r="N215">
        <f>M215/J215/K215/PI()*$K$3</f>
        <v>0.28764666102594361</v>
      </c>
      <c r="O215">
        <f t="shared" si="68"/>
        <v>190.49888890538219</v>
      </c>
      <c r="P215">
        <f t="shared" si="69"/>
        <v>0.45043944108742023</v>
      </c>
      <c r="Q215">
        <f t="shared" si="70"/>
        <v>7.650622017848209E-2</v>
      </c>
      <c r="R215">
        <f t="shared" si="71"/>
        <v>0.44389468160944345</v>
      </c>
      <c r="S215" t="str">
        <f t="shared" si="62"/>
        <v>-</v>
      </c>
      <c r="T215" t="str">
        <f t="shared" si="66"/>
        <v>No</v>
      </c>
      <c r="U215" t="str">
        <f t="shared" si="67"/>
        <v>Yes</v>
      </c>
    </row>
    <row r="216" spans="2:21">
      <c r="B216" s="5">
        <f t="shared" si="72"/>
        <v>7.3390233427143539</v>
      </c>
      <c r="C216" s="5">
        <f t="shared" si="73"/>
        <v>-19.805708679315075</v>
      </c>
      <c r="D216">
        <f t="shared" si="74"/>
        <v>7.3390233427143539</v>
      </c>
      <c r="E216" s="5">
        <f t="shared" si="75"/>
        <v>4.9449074616220046E-3</v>
      </c>
      <c r="F216" s="5">
        <f t="shared" si="63"/>
        <v>6.1646605342650533E-2</v>
      </c>
      <c r="G216" s="5">
        <f t="shared" si="64"/>
        <v>-0.71876483999999996</v>
      </c>
      <c r="H216">
        <f t="shared" si="76"/>
        <v>210</v>
      </c>
      <c r="I216">
        <f t="shared" si="65"/>
        <v>3.6651914291880923</v>
      </c>
      <c r="J216">
        <f t="shared" ref="J216:L279" si="78">J215</f>
        <v>14.9</v>
      </c>
      <c r="K216">
        <f t="shared" si="78"/>
        <v>12.63222</v>
      </c>
      <c r="L216">
        <f t="shared" si="78"/>
        <v>7.9017098068456049</v>
      </c>
      <c r="M216">
        <f t="shared" si="77"/>
        <v>0.46854094829818915</v>
      </c>
      <c r="N216">
        <f t="shared" ref="N216:N240" si="79">M216/J216/K216/PI()*$K$3</f>
        <v>0.28941561227434309</v>
      </c>
      <c r="O216">
        <f t="shared" si="68"/>
        <v>190.78830451765654</v>
      </c>
      <c r="P216">
        <f t="shared" si="69"/>
        <v>0.44954707326370269</v>
      </c>
      <c r="Q216">
        <f t="shared" si="70"/>
        <v>7.895373290402119E-2</v>
      </c>
      <c r="R216">
        <f t="shared" si="71"/>
        <v>0.44255946395990831</v>
      </c>
      <c r="S216" t="str">
        <f t="shared" si="62"/>
        <v>-</v>
      </c>
      <c r="T216" t="str">
        <f t="shared" si="66"/>
        <v>No</v>
      </c>
      <c r="U216" t="str">
        <f t="shared" si="67"/>
        <v>Yes</v>
      </c>
    </row>
    <row r="217" spans="2:21">
      <c r="B217" s="5">
        <f t="shared" si="72"/>
        <v>7.3627250317148958</v>
      </c>
      <c r="C217" s="5">
        <f t="shared" si="73"/>
        <v>-19.635129273886122</v>
      </c>
      <c r="D217">
        <f t="shared" si="74"/>
        <v>7.3627250317148958</v>
      </c>
      <c r="E217" s="5">
        <f t="shared" si="75"/>
        <v>4.9718094778967636E-3</v>
      </c>
      <c r="F217" s="5">
        <f t="shared" si="63"/>
        <v>6.1016055727807356E-2</v>
      </c>
      <c r="G217" s="5">
        <f t="shared" si="64"/>
        <v>-0.71876483999999996</v>
      </c>
      <c r="H217">
        <f t="shared" si="76"/>
        <v>211</v>
      </c>
      <c r="I217">
        <f t="shared" si="65"/>
        <v>3.6826447217080354</v>
      </c>
      <c r="J217">
        <f t="shared" si="78"/>
        <v>14.9</v>
      </c>
      <c r="K217">
        <f t="shared" si="78"/>
        <v>12.63222</v>
      </c>
      <c r="L217">
        <f t="shared" si="78"/>
        <v>7.9017098068456049</v>
      </c>
      <c r="M217">
        <f t="shared" si="77"/>
        <v>0.47152223104644136</v>
      </c>
      <c r="N217">
        <f t="shared" si="79"/>
        <v>0.29125713706546813</v>
      </c>
      <c r="O217">
        <f t="shared" si="68"/>
        <v>191.079561654722</v>
      </c>
      <c r="P217">
        <f t="shared" si="69"/>
        <v>0.44862388649937274</v>
      </c>
      <c r="Q217">
        <f t="shared" si="70"/>
        <v>8.1377195557663928E-2</v>
      </c>
      <c r="R217">
        <f t="shared" si="71"/>
        <v>0.44118153132352655</v>
      </c>
      <c r="S217" t="str">
        <f t="shared" si="62"/>
        <v>-</v>
      </c>
      <c r="T217" t="str">
        <f t="shared" si="66"/>
        <v>No</v>
      </c>
      <c r="U217" t="str">
        <f t="shared" si="67"/>
        <v>Yes</v>
      </c>
    </row>
    <row r="218" spans="2:21">
      <c r="B218" s="5">
        <f t="shared" si="72"/>
        <v>7.3872858117462332</v>
      </c>
      <c r="C218" s="5">
        <f t="shared" si="73"/>
        <v>-19.46256436021244</v>
      </c>
      <c r="D218">
        <f t="shared" si="74"/>
        <v>7.3872858117462332</v>
      </c>
      <c r="E218" s="5">
        <f t="shared" si="75"/>
        <v>4.9992155285710953E-3</v>
      </c>
      <c r="F218" s="5">
        <f t="shared" si="63"/>
        <v>6.0366920031313685E-2</v>
      </c>
      <c r="G218" s="5">
        <f t="shared" si="64"/>
        <v>-0.71876483999999996</v>
      </c>
      <c r="H218">
        <f t="shared" si="76"/>
        <v>212</v>
      </c>
      <c r="I218">
        <f t="shared" si="65"/>
        <v>3.7000980142279785</v>
      </c>
      <c r="J218">
        <f t="shared" si="78"/>
        <v>14.9</v>
      </c>
      <c r="K218">
        <f t="shared" si="78"/>
        <v>12.63222</v>
      </c>
      <c r="L218">
        <f t="shared" si="78"/>
        <v>7.9017098068456049</v>
      </c>
      <c r="M218">
        <f t="shared" si="77"/>
        <v>0.47462302879718193</v>
      </c>
      <c r="N218">
        <f t="shared" si="79"/>
        <v>0.29317248572993182</v>
      </c>
      <c r="O218">
        <f t="shared" si="68"/>
        <v>191.37273414045194</v>
      </c>
      <c r="P218">
        <f t="shared" si="69"/>
        <v>0.44766996814455412</v>
      </c>
      <c r="Q218">
        <f t="shared" si="70"/>
        <v>8.3775869929221924E-2</v>
      </c>
      <c r="R218">
        <f t="shared" si="71"/>
        <v>0.43976130343192799</v>
      </c>
      <c r="S218" t="str">
        <f t="shared" si="62"/>
        <v>-</v>
      </c>
      <c r="T218" t="str">
        <f t="shared" si="66"/>
        <v>No</v>
      </c>
      <c r="U218" t="str">
        <f t="shared" si="67"/>
        <v>Yes</v>
      </c>
    </row>
    <row r="219" spans="2:21">
      <c r="B219" s="5">
        <f t="shared" si="72"/>
        <v>7.4127138133137329</v>
      </c>
      <c r="C219" s="5">
        <f t="shared" si="73"/>
        <v>-19.288246095375648</v>
      </c>
      <c r="D219">
        <f t="shared" si="74"/>
        <v>7.4127138133137329</v>
      </c>
      <c r="E219" s="5">
        <f t="shared" si="75"/>
        <v>5.0270922235938331E-3</v>
      </c>
      <c r="F219" s="5">
        <f t="shared" si="63"/>
        <v>5.9699395986190978E-2</v>
      </c>
      <c r="G219" s="5">
        <f t="shared" si="64"/>
        <v>-0.71876483999999996</v>
      </c>
      <c r="H219">
        <f t="shared" si="76"/>
        <v>213</v>
      </c>
      <c r="I219">
        <f t="shared" si="65"/>
        <v>3.717551306747922</v>
      </c>
      <c r="J219">
        <f t="shared" si="78"/>
        <v>14.9</v>
      </c>
      <c r="K219">
        <f t="shared" si="78"/>
        <v>12.63222</v>
      </c>
      <c r="L219">
        <f t="shared" si="78"/>
        <v>7.9017098068456049</v>
      </c>
      <c r="M219">
        <f t="shared" si="77"/>
        <v>0.47784545348724194</v>
      </c>
      <c r="N219">
        <f t="shared" si="79"/>
        <v>0.29516296280150711</v>
      </c>
      <c r="O219">
        <f t="shared" si="68"/>
        <v>191.66789710325344</v>
      </c>
      <c r="P219">
        <f t="shared" si="69"/>
        <v>0.44668540898417508</v>
      </c>
      <c r="Q219">
        <f t="shared" si="70"/>
        <v>8.614902535925438E-2</v>
      </c>
      <c r="R219">
        <f t="shared" si="71"/>
        <v>0.43829921290028617</v>
      </c>
      <c r="S219" t="str">
        <f t="shared" si="62"/>
        <v>-</v>
      </c>
      <c r="T219" t="str">
        <f t="shared" si="66"/>
        <v>No</v>
      </c>
      <c r="U219" t="str">
        <f t="shared" si="67"/>
        <v>Yes</v>
      </c>
    </row>
    <row r="220" spans="2:21">
      <c r="B220" s="5">
        <f t="shared" si="72"/>
        <v>7.4390174549081207</v>
      </c>
      <c r="C220" s="5">
        <f t="shared" si="73"/>
        <v>-19.112400681071932</v>
      </c>
      <c r="D220">
        <f t="shared" si="74"/>
        <v>7.4390174549081207</v>
      </c>
      <c r="E220" s="5">
        <f t="shared" si="75"/>
        <v>5.0554055995061641E-3</v>
      </c>
      <c r="F220" s="5">
        <f t="shared" si="63"/>
        <v>5.9013686926729862E-2</v>
      </c>
      <c r="G220" s="5">
        <f t="shared" si="64"/>
        <v>-0.71876483999999996</v>
      </c>
      <c r="H220">
        <f t="shared" si="76"/>
        <v>214</v>
      </c>
      <c r="I220">
        <f t="shared" si="65"/>
        <v>3.7350045992678651</v>
      </c>
      <c r="J220">
        <f t="shared" si="78"/>
        <v>14.9</v>
      </c>
      <c r="K220">
        <f t="shared" si="78"/>
        <v>12.63222</v>
      </c>
      <c r="L220">
        <f t="shared" si="78"/>
        <v>7.9017098068456049</v>
      </c>
      <c r="M220">
        <f t="shared" si="77"/>
        <v>0.48119170691729418</v>
      </c>
      <c r="N220">
        <f t="shared" si="79"/>
        <v>0.2972299283224531</v>
      </c>
      <c r="O220">
        <f t="shared" si="68"/>
        <v>191.96512703157589</v>
      </c>
      <c r="P220">
        <f t="shared" si="69"/>
        <v>0.445670303254107</v>
      </c>
      <c r="Q220">
        <f t="shared" si="70"/>
        <v>8.849593896161094E-2</v>
      </c>
      <c r="R220">
        <f t="shared" si="71"/>
        <v>0.43679570509554061</v>
      </c>
      <c r="S220" t="str">
        <f t="shared" si="62"/>
        <v>-</v>
      </c>
      <c r="T220" t="str">
        <f t="shared" si="66"/>
        <v>No</v>
      </c>
      <c r="U220" t="str">
        <f t="shared" si="67"/>
        <v>Yes</v>
      </c>
    </row>
    <row r="221" spans="2:21">
      <c r="B221" s="5">
        <f t="shared" si="72"/>
        <v>7.4662054454906883</v>
      </c>
      <c r="C221" s="5">
        <f t="shared" si="73"/>
        <v>-18.935247956888599</v>
      </c>
      <c r="D221">
        <f t="shared" si="74"/>
        <v>7.4662054454906883</v>
      </c>
      <c r="E221" s="5">
        <f t="shared" si="75"/>
        <v>5.0841211608208849E-3</v>
      </c>
      <c r="F221" s="5">
        <f t="shared" si="63"/>
        <v>5.8310001726552436E-2</v>
      </c>
      <c r="G221" s="5">
        <f t="shared" si="64"/>
        <v>-0.71876483999999996</v>
      </c>
      <c r="H221">
        <f t="shared" si="76"/>
        <v>215</v>
      </c>
      <c r="I221">
        <f t="shared" si="65"/>
        <v>3.7524578917878082</v>
      </c>
      <c r="J221">
        <f t="shared" si="78"/>
        <v>14.9</v>
      </c>
      <c r="K221">
        <f t="shared" si="78"/>
        <v>12.63222</v>
      </c>
      <c r="L221">
        <f t="shared" si="78"/>
        <v>7.9017098068456049</v>
      </c>
      <c r="M221">
        <f t="shared" si="77"/>
        <v>0.48466408295139807</v>
      </c>
      <c r="N221">
        <f t="shared" si="79"/>
        <v>0.29937479920216403</v>
      </c>
      <c r="O221">
        <f t="shared" si="68"/>
        <v>192.26450183077804</v>
      </c>
      <c r="P221">
        <f t="shared" si="69"/>
        <v>0.44462474865785645</v>
      </c>
      <c r="Q221">
        <f t="shared" si="70"/>
        <v>9.08158958436842E-2</v>
      </c>
      <c r="R221">
        <f t="shared" si="71"/>
        <v>0.43525123800073345</v>
      </c>
      <c r="S221" t="str">
        <f t="shared" si="62"/>
        <v>-</v>
      </c>
      <c r="T221" t="str">
        <f t="shared" si="66"/>
        <v>No</v>
      </c>
      <c r="U221" t="str">
        <f t="shared" si="67"/>
        <v>Yes</v>
      </c>
    </row>
    <row r="222" spans="2:21">
      <c r="B222" s="5">
        <f t="shared" si="72"/>
        <v>7.4942867869967262</v>
      </c>
      <c r="C222" s="5">
        <f t="shared" si="73"/>
        <v>-18.757001048527847</v>
      </c>
      <c r="D222">
        <f t="shared" si="74"/>
        <v>7.4942867869967262</v>
      </c>
      <c r="E222" s="5">
        <f t="shared" si="75"/>
        <v>5.1132039220498238E-3</v>
      </c>
      <c r="F222" s="5">
        <f t="shared" si="63"/>
        <v>5.7588554734987411E-2</v>
      </c>
      <c r="G222" s="5">
        <f t="shared" si="64"/>
        <v>-0.71876483999999996</v>
      </c>
      <c r="H222">
        <f t="shared" si="76"/>
        <v>216</v>
      </c>
      <c r="I222">
        <f t="shared" si="65"/>
        <v>3.7699111843077517</v>
      </c>
      <c r="J222">
        <f t="shared" si="78"/>
        <v>14.9</v>
      </c>
      <c r="K222">
        <f t="shared" si="78"/>
        <v>12.63222</v>
      </c>
      <c r="L222">
        <f t="shared" si="78"/>
        <v>7.9017098068456049</v>
      </c>
      <c r="M222">
        <f t="shared" si="77"/>
        <v>0.48826496980432332</v>
      </c>
      <c r="N222">
        <f t="shared" si="79"/>
        <v>0.30159905063003867</v>
      </c>
      <c r="O222">
        <f t="shared" si="68"/>
        <v>192.56610088140809</v>
      </c>
      <c r="P222">
        <f t="shared" si="69"/>
        <v>0.44354884638380843</v>
      </c>
      <c r="Q222">
        <f t="shared" si="70"/>
        <v>9.3108189324124721E-2</v>
      </c>
      <c r="R222">
        <f t="shared" si="71"/>
        <v>0.43366628207550356</v>
      </c>
      <c r="S222" t="str">
        <f>IF((D222=MAX(D$6:D$366)),"Apogee",IF((D222=MIN(D$6:D$366)),"Perigee","-"))</f>
        <v>-</v>
      </c>
      <c r="T222" t="str">
        <f t="shared" si="66"/>
        <v>No</v>
      </c>
      <c r="U222" t="str">
        <f t="shared" si="67"/>
        <v>Yes</v>
      </c>
    </row>
    <row r="223" spans="2:21">
      <c r="B223" s="5">
        <f t="shared" si="72"/>
        <v>7.5232707768497153</v>
      </c>
      <c r="C223" s="5">
        <f t="shared" si="73"/>
        <v>-18.577866069282557</v>
      </c>
      <c r="D223">
        <f t="shared" si="74"/>
        <v>7.5232707768497153</v>
      </c>
      <c r="E223" s="5">
        <f t="shared" si="75"/>
        <v>5.1426184503282788E-3</v>
      </c>
      <c r="F223" s="5">
        <f t="shared" si="63"/>
        <v>5.6849565711777274E-2</v>
      </c>
      <c r="G223" s="5">
        <f t="shared" si="64"/>
        <v>-0.71876483999999996</v>
      </c>
      <c r="H223">
        <f t="shared" si="76"/>
        <v>217</v>
      </c>
      <c r="I223">
        <f t="shared" si="65"/>
        <v>3.7873644768276948</v>
      </c>
      <c r="J223">
        <f t="shared" si="78"/>
        <v>14.9</v>
      </c>
      <c r="K223">
        <f t="shared" si="78"/>
        <v>12.63222</v>
      </c>
      <c r="L223">
        <f t="shared" si="78"/>
        <v>7.9017098068456049</v>
      </c>
      <c r="M223">
        <f t="shared" si="77"/>
        <v>0.49199685241809699</v>
      </c>
      <c r="N223">
        <f t="shared" si="79"/>
        <v>0.30390421754346264</v>
      </c>
      <c r="O223">
        <f t="shared" si="68"/>
        <v>192.87000509895157</v>
      </c>
      <c r="P223">
        <f t="shared" si="69"/>
        <v>0.44244270112308409</v>
      </c>
      <c r="Q223">
        <f t="shared" si="70"/>
        <v>9.5372121148150857E-2</v>
      </c>
      <c r="R223">
        <f t="shared" si="71"/>
        <v>0.4320413201127794</v>
      </c>
      <c r="S223" t="str">
        <f t="shared" ref="S223:S248" si="80">IF((D223=MAX(D$6:D$366)),"Apogee",IF((D223=MIN(D$6:D$366)),"Perigee","-"))</f>
        <v>-</v>
      </c>
      <c r="T223" t="str">
        <f t="shared" si="66"/>
        <v>No</v>
      </c>
      <c r="U223" t="str">
        <f t="shared" si="67"/>
        <v>Yes</v>
      </c>
    </row>
    <row r="224" spans="2:21">
      <c r="B224" s="5">
        <f t="shared" si="72"/>
        <v>7.5531670104781492</v>
      </c>
      <c r="C224" s="5">
        <f t="shared" si="73"/>
        <v>-18.398041872755243</v>
      </c>
      <c r="D224">
        <f t="shared" si="74"/>
        <v>7.5531670104781492</v>
      </c>
      <c r="E224" s="5">
        <f t="shared" si="75"/>
        <v>5.1723289085845049E-3</v>
      </c>
      <c r="F224" s="5">
        <f t="shared" si="63"/>
        <v>5.6093259760137223E-2</v>
      </c>
      <c r="G224" s="5">
        <f t="shared" si="64"/>
        <v>-0.71876483999999996</v>
      </c>
      <c r="H224">
        <f t="shared" si="76"/>
        <v>218</v>
      </c>
      <c r="I224">
        <f t="shared" si="65"/>
        <v>3.8048177693476379</v>
      </c>
      <c r="J224">
        <f t="shared" si="78"/>
        <v>14.9</v>
      </c>
      <c r="K224">
        <f t="shared" si="78"/>
        <v>12.63222</v>
      </c>
      <c r="L224">
        <f t="shared" si="78"/>
        <v>7.9017098068456049</v>
      </c>
      <c r="M224">
        <f t="shared" si="77"/>
        <v>0.49586231492919253</v>
      </c>
      <c r="N224">
        <f t="shared" si="79"/>
        <v>0.30629189615177987</v>
      </c>
      <c r="O224">
        <f t="shared" si="68"/>
        <v>193.17629699510334</v>
      </c>
      <c r="P224">
        <f t="shared" si="69"/>
        <v>0.44130642108800378</v>
      </c>
      <c r="Q224">
        <f t="shared" si="70"/>
        <v>9.7607001700166035E-2</v>
      </c>
      <c r="R224">
        <f t="shared" si="71"/>
        <v>0.43037684709171592</v>
      </c>
      <c r="S224" t="str">
        <f t="shared" si="80"/>
        <v>-</v>
      </c>
      <c r="T224" t="str">
        <f t="shared" si="66"/>
        <v>No</v>
      </c>
      <c r="U224" t="str">
        <f t="shared" si="67"/>
        <v>Yes</v>
      </c>
    </row>
    <row r="225" spans="2:21">
      <c r="B225" s="5">
        <f t="shared" si="72"/>
        <v>7.5839853838263211</v>
      </c>
      <c r="C225" s="5">
        <f t="shared" si="73"/>
        <v>-18.217719854548299</v>
      </c>
      <c r="D225">
        <f t="shared" si="74"/>
        <v>7.5839853838263211</v>
      </c>
      <c r="E225" s="5">
        <f t="shared" si="75"/>
        <v>5.2022990992016621E-3</v>
      </c>
      <c r="F225" s="5">
        <f t="shared" si="63"/>
        <v>5.5319867258186606E-2</v>
      </c>
      <c r="G225" s="5">
        <f t="shared" si="64"/>
        <v>-0.71876483999999996</v>
      </c>
      <c r="H225">
        <f t="shared" si="76"/>
        <v>219</v>
      </c>
      <c r="I225">
        <f t="shared" si="65"/>
        <v>3.8222710618675815</v>
      </c>
      <c r="J225">
        <f t="shared" si="78"/>
        <v>14.9</v>
      </c>
      <c r="K225">
        <f t="shared" si="78"/>
        <v>12.63222</v>
      </c>
      <c r="L225">
        <f t="shared" si="78"/>
        <v>7.9017098068456049</v>
      </c>
      <c r="M225">
        <f t="shared" si="77"/>
        <v>0.49986404322775074</v>
      </c>
      <c r="N225">
        <f t="shared" si="79"/>
        <v>0.30876374551711155</v>
      </c>
      <c r="O225">
        <f t="shared" si="68"/>
        <v>193.48506074062044</v>
      </c>
      <c r="P225">
        <f t="shared" si="69"/>
        <v>0.44014011803125425</v>
      </c>
      <c r="Q225">
        <f t="shared" si="70"/>
        <v>9.981215021393762E-2</v>
      </c>
      <c r="R225">
        <f t="shared" si="71"/>
        <v>0.42867337002692008</v>
      </c>
      <c r="S225" t="str">
        <f t="shared" si="80"/>
        <v>-</v>
      </c>
      <c r="T225" t="str">
        <f t="shared" si="66"/>
        <v>No</v>
      </c>
      <c r="U225" t="str">
        <f t="shared" si="67"/>
        <v>Yes</v>
      </c>
    </row>
    <row r="226" spans="2:21">
      <c r="B226" s="5">
        <f t="shared" si="72"/>
        <v>7.6157360958496012</v>
      </c>
      <c r="C226" s="5">
        <f t="shared" si="73"/>
        <v>-18.037083800440143</v>
      </c>
      <c r="D226">
        <f t="shared" si="74"/>
        <v>7.6157360958496012</v>
      </c>
      <c r="E226" s="5">
        <f t="shared" si="75"/>
        <v>5.2324925081190382E-3</v>
      </c>
      <c r="F226" s="5">
        <f t="shared" si="63"/>
        <v>5.4529623788773553E-2</v>
      </c>
      <c r="G226" s="5">
        <f t="shared" si="64"/>
        <v>-0.71876483999999996</v>
      </c>
      <c r="H226">
        <f t="shared" si="76"/>
        <v>220</v>
      </c>
      <c r="I226">
        <f t="shared" si="65"/>
        <v>3.839724354387525</v>
      </c>
      <c r="J226">
        <f t="shared" si="78"/>
        <v>14.9</v>
      </c>
      <c r="K226">
        <f t="shared" si="78"/>
        <v>12.63222</v>
      </c>
      <c r="L226">
        <f t="shared" si="78"/>
        <v>7.9017098068456049</v>
      </c>
      <c r="M226">
        <f t="shared" si="77"/>
        <v>0.50400482761017584</v>
      </c>
      <c r="N226">
        <f t="shared" si="79"/>
        <v>0.31132148919285302</v>
      </c>
      <c r="O226">
        <f t="shared" si="68"/>
        <v>193.7963822298133</v>
      </c>
      <c r="P226">
        <f t="shared" si="69"/>
        <v>0.43894390726570054</v>
      </c>
      <c r="Q226">
        <f t="shared" si="70"/>
        <v>0.10198689497984374</v>
      </c>
      <c r="R226">
        <f t="shared" si="71"/>
        <v>0.42693140781400724</v>
      </c>
      <c r="S226" t="str">
        <f t="shared" si="80"/>
        <v>-</v>
      </c>
      <c r="T226" t="str">
        <f t="shared" si="66"/>
        <v>No</v>
      </c>
      <c r="U226" t="str">
        <f t="shared" si="67"/>
        <v>Yes</v>
      </c>
    </row>
    <row r="227" spans="2:21">
      <c r="B227" s="5">
        <f t="shared" si="72"/>
        <v>7.648429650984137</v>
      </c>
      <c r="C227" s="5">
        <f t="shared" si="73"/>
        <v>-17.856309778395492</v>
      </c>
      <c r="D227">
        <f t="shared" si="74"/>
        <v>7.648429650984137</v>
      </c>
      <c r="E227" s="5">
        <f t="shared" si="75"/>
        <v>5.2628723493188031E-3</v>
      </c>
      <c r="F227" s="5">
        <f t="shared" si="63"/>
        <v>5.3722770067714129E-2</v>
      </c>
      <c r="G227" s="5">
        <f t="shared" si="64"/>
        <v>-0.71876483999999996</v>
      </c>
      <c r="H227">
        <f t="shared" si="76"/>
        <v>221</v>
      </c>
      <c r="I227">
        <f t="shared" si="65"/>
        <v>3.8571776469074686</v>
      </c>
      <c r="J227">
        <f t="shared" si="78"/>
        <v>14.9</v>
      </c>
      <c r="K227">
        <f t="shared" si="78"/>
        <v>12.63222</v>
      </c>
      <c r="L227">
        <f t="shared" si="78"/>
        <v>7.9017098068456049</v>
      </c>
      <c r="M227">
        <f t="shared" si="77"/>
        <v>0.50828756552639154</v>
      </c>
      <c r="N227">
        <f t="shared" si="79"/>
        <v>0.31396691692064099</v>
      </c>
      <c r="O227">
        <f t="shared" si="68"/>
        <v>194.11034914673394</v>
      </c>
      <c r="P227">
        <f t="shared" si="69"/>
        <v>0.4377179076849812</v>
      </c>
      <c r="Q227">
        <f t="shared" si="70"/>
        <v>0.10413057354956751</v>
      </c>
      <c r="R227">
        <f t="shared" si="71"/>
        <v>0.42515149107154249</v>
      </c>
      <c r="S227" t="str">
        <f t="shared" si="80"/>
        <v>-</v>
      </c>
      <c r="T227" t="str">
        <f t="shared" si="66"/>
        <v>No</v>
      </c>
      <c r="U227" t="str">
        <f t="shared" si="67"/>
        <v>Yes</v>
      </c>
    </row>
    <row r="228" spans="2:21">
      <c r="B228" s="5">
        <f t="shared" si="72"/>
        <v>7.6820768615800423</v>
      </c>
      <c r="C228" s="5">
        <f t="shared" si="73"/>
        <v>-17.675566071635362</v>
      </c>
      <c r="D228">
        <f t="shared" si="74"/>
        <v>7.6820768615800423</v>
      </c>
      <c r="E228" s="5">
        <f t="shared" si="75"/>
        <v>5.2934016096441126E-3</v>
      </c>
      <c r="F228" s="5">
        <f t="shared" si="63"/>
        <v>5.2899551870467916E-2</v>
      </c>
      <c r="G228" s="5">
        <f t="shared" si="64"/>
        <v>-0.71876483999999996</v>
      </c>
      <c r="H228">
        <f t="shared" si="76"/>
        <v>222</v>
      </c>
      <c r="I228">
        <f t="shared" si="65"/>
        <v>3.8746309394274117</v>
      </c>
      <c r="J228">
        <f t="shared" si="78"/>
        <v>14.9</v>
      </c>
      <c r="K228">
        <f t="shared" si="78"/>
        <v>12.63222</v>
      </c>
      <c r="L228">
        <f t="shared" si="78"/>
        <v>7.9017098068456049</v>
      </c>
      <c r="M228">
        <f t="shared" si="77"/>
        <v>0.51271526442297755</v>
      </c>
      <c r="N228">
        <f t="shared" si="79"/>
        <v>0.31670188638654634</v>
      </c>
      <c r="O228">
        <f t="shared" si="68"/>
        <v>194.42705103312048</v>
      </c>
      <c r="P228">
        <f t="shared" si="69"/>
        <v>0.43646224178485366</v>
      </c>
      <c r="Q228">
        <f t="shared" si="70"/>
        <v>0.10624253293786101</v>
      </c>
      <c r="R228">
        <f t="shared" si="71"/>
        <v>0.42333416197940787</v>
      </c>
      <c r="S228" t="str">
        <f t="shared" si="80"/>
        <v>-</v>
      </c>
      <c r="T228" t="str">
        <f t="shared" si="66"/>
        <v>No</v>
      </c>
      <c r="U228" t="str">
        <f t="shared" si="67"/>
        <v>Yes</v>
      </c>
    </row>
    <row r="229" spans="2:21">
      <c r="B229" s="5">
        <f t="shared" si="72"/>
        <v>7.7166888502863431</v>
      </c>
      <c r="C229" s="5">
        <f t="shared" si="73"/>
        <v>-17.495013149911124</v>
      </c>
      <c r="D229">
        <f t="shared" si="74"/>
        <v>7.7166888502863431</v>
      </c>
      <c r="E229" s="5">
        <f t="shared" si="75"/>
        <v>5.3240430938939296E-3</v>
      </c>
      <c r="F229" s="5">
        <f t="shared" si="63"/>
        <v>5.2060219957272495E-2</v>
      </c>
      <c r="G229" s="5">
        <f t="shared" si="64"/>
        <v>-0.71876483999999996</v>
      </c>
      <c r="H229">
        <f t="shared" si="76"/>
        <v>223</v>
      </c>
      <c r="I229">
        <f t="shared" si="65"/>
        <v>3.8920842319473548</v>
      </c>
      <c r="J229">
        <f t="shared" si="78"/>
        <v>14.9</v>
      </c>
      <c r="K229">
        <f t="shared" si="78"/>
        <v>12.63222</v>
      </c>
      <c r="L229">
        <f t="shared" si="78"/>
        <v>7.9017098068456049</v>
      </c>
      <c r="M229">
        <f t="shared" si="77"/>
        <v>0.51729104468331211</v>
      </c>
      <c r="N229">
        <f t="shared" si="79"/>
        <v>0.31952832503718642</v>
      </c>
      <c r="O229">
        <f t="shared" si="68"/>
        <v>194.74657935815767</v>
      </c>
      <c r="P229">
        <f t="shared" si="69"/>
        <v>0.43517703568535515</v>
      </c>
      <c r="Q229">
        <f t="shared" si="70"/>
        <v>0.10832212982142558</v>
      </c>
      <c r="R229">
        <f t="shared" si="71"/>
        <v>0.42147997411365001</v>
      </c>
      <c r="S229" t="str">
        <f t="shared" si="80"/>
        <v>-</v>
      </c>
      <c r="T229" t="str">
        <f t="shared" si="66"/>
        <v>No</v>
      </c>
      <c r="U229" t="str">
        <f t="shared" si="67"/>
        <v>Yes</v>
      </c>
    </row>
    <row r="230" spans="2:21">
      <c r="B230" s="5">
        <f t="shared" si="72"/>
        <v>7.752277052375085</v>
      </c>
      <c r="C230" s="5">
        <f t="shared" si="73"/>
        <v>-17.314803676082409</v>
      </c>
      <c r="D230">
        <f t="shared" si="74"/>
        <v>7.752277052375085</v>
      </c>
      <c r="E230" s="5">
        <f t="shared" si="75"/>
        <v>5.3547594701396578E-3</v>
      </c>
      <c r="F230" s="5">
        <f t="shared" si="63"/>
        <v>5.1205029996759403E-2</v>
      </c>
      <c r="G230" s="5">
        <f t="shared" si="64"/>
        <v>-0.71876483999999996</v>
      </c>
      <c r="H230">
        <f t="shared" si="76"/>
        <v>224</v>
      </c>
      <c r="I230">
        <f t="shared" si="65"/>
        <v>3.9095375244672983</v>
      </c>
      <c r="J230">
        <f t="shared" si="78"/>
        <v>14.9</v>
      </c>
      <c r="K230">
        <f t="shared" si="78"/>
        <v>12.63222</v>
      </c>
      <c r="L230">
        <f t="shared" si="78"/>
        <v>7.9017098068456049</v>
      </c>
      <c r="M230">
        <f t="shared" si="77"/>
        <v>0.52201814266575364</v>
      </c>
      <c r="N230">
        <f t="shared" si="79"/>
        <v>0.32244823195639649</v>
      </c>
      <c r="O230">
        <f t="shared" si="68"/>
        <v>195.06902759011408</v>
      </c>
      <c r="P230">
        <f t="shared" si="69"/>
        <v>0.43386241915383916</v>
      </c>
      <c r="Q230">
        <f t="shared" si="70"/>
        <v>0.11036873073490562</v>
      </c>
      <c r="R230">
        <f t="shared" si="71"/>
        <v>0.41958949227785425</v>
      </c>
      <c r="S230" t="str">
        <f t="shared" si="80"/>
        <v>-</v>
      </c>
      <c r="T230" t="str">
        <f t="shared" si="66"/>
        <v>No</v>
      </c>
      <c r="U230" t="str">
        <f t="shared" si="67"/>
        <v>Yes</v>
      </c>
    </row>
    <row r="231" spans="2:21">
      <c r="B231" s="5">
        <f t="shared" si="72"/>
        <v>7.7888532179910355</v>
      </c>
      <c r="C231" s="5">
        <f t="shared" si="73"/>
        <v>-17.135082545088689</v>
      </c>
      <c r="D231">
        <f t="shared" si="74"/>
        <v>7.7888532179910355</v>
      </c>
      <c r="E231" s="5">
        <f t="shared" si="75"/>
        <v>5.3855133152083366E-3</v>
      </c>
      <c r="F231" s="5">
        <f t="shared" si="63"/>
        <v>5.0334242488075068E-2</v>
      </c>
      <c r="G231" s="5">
        <f t="shared" si="64"/>
        <v>-0.71876483999999996</v>
      </c>
      <c r="H231">
        <f t="shared" si="76"/>
        <v>225</v>
      </c>
      <c r="I231">
        <f t="shared" si="65"/>
        <v>3.9269908169872414</v>
      </c>
      <c r="J231">
        <f t="shared" si="78"/>
        <v>14.9</v>
      </c>
      <c r="K231">
        <f t="shared" si="78"/>
        <v>12.63222</v>
      </c>
      <c r="L231">
        <f t="shared" si="78"/>
        <v>7.9017098068456049</v>
      </c>
      <c r="M231">
        <f t="shared" si="77"/>
        <v>0.52689991384076407</v>
      </c>
      <c r="N231">
        <f t="shared" si="79"/>
        <v>0.3254636798030161</v>
      </c>
      <c r="O231">
        <f t="shared" si="68"/>
        <v>195.3944912699171</v>
      </c>
      <c r="P231">
        <f t="shared" si="69"/>
        <v>0.4325185256289098</v>
      </c>
      <c r="Q231">
        <f t="shared" si="70"/>
        <v>0.11238171226383183</v>
      </c>
      <c r="R231">
        <f t="shared" si="71"/>
        <v>0.4176632923311015</v>
      </c>
      <c r="S231" t="str">
        <f t="shared" si="80"/>
        <v>-</v>
      </c>
      <c r="T231" t="str">
        <f t="shared" si="66"/>
        <v>No</v>
      </c>
      <c r="U231" t="str">
        <f t="shared" si="67"/>
        <v>Yes</v>
      </c>
    </row>
    <row r="232" spans="2:21">
      <c r="B232" s="5">
        <f t="shared" si="72"/>
        <v>7.8264294143124351</v>
      </c>
      <c r="C232" s="5">
        <f t="shared" si="73"/>
        <v>-16.955986952423441</v>
      </c>
      <c r="D232">
        <f t="shared" si="74"/>
        <v>7.8264294143124351</v>
      </c>
      <c r="E232" s="5">
        <f t="shared" si="75"/>
        <v>5.4162671602770128E-3</v>
      </c>
      <c r="F232" s="5">
        <f t="shared" si="63"/>
        <v>4.94481226815301E-2</v>
      </c>
      <c r="G232" s="5">
        <f t="shared" si="64"/>
        <v>-0.71876483999999996</v>
      </c>
      <c r="H232">
        <f t="shared" si="76"/>
        <v>226</v>
      </c>
      <c r="I232">
        <f t="shared" si="65"/>
        <v>3.9444441095071845</v>
      </c>
      <c r="J232">
        <f t="shared" si="78"/>
        <v>14.9</v>
      </c>
      <c r="K232">
        <f t="shared" si="78"/>
        <v>12.63222</v>
      </c>
      <c r="L232">
        <f t="shared" si="78"/>
        <v>7.9017098068456049</v>
      </c>
      <c r="M232">
        <f t="shared" si="77"/>
        <v>0.53193983602774375</v>
      </c>
      <c r="N232">
        <f t="shared" si="79"/>
        <v>0.32857681681026751</v>
      </c>
      <c r="O232">
        <f t="shared" si="68"/>
        <v>195.72306808672735</v>
      </c>
      <c r="P232">
        <f t="shared" si="69"/>
        <v>0.43114549224532217</v>
      </c>
      <c r="Q232">
        <f t="shared" si="70"/>
        <v>0.11436046123454148</v>
      </c>
      <c r="R232">
        <f t="shared" si="71"/>
        <v>0.41570196101255535</v>
      </c>
      <c r="S232" t="str">
        <f t="shared" si="80"/>
        <v>-</v>
      </c>
      <c r="T232" t="str">
        <f t="shared" si="66"/>
        <v>No</v>
      </c>
      <c r="U232" t="str">
        <f t="shared" si="67"/>
        <v>Yes</v>
      </c>
    </row>
    <row r="233" spans="2:21">
      <c r="B233" s="5">
        <f t="shared" si="72"/>
        <v>7.8650180276071575</v>
      </c>
      <c r="C233" s="5">
        <f t="shared" si="73"/>
        <v>-16.777646489266342</v>
      </c>
      <c r="D233">
        <f t="shared" si="74"/>
        <v>7.8650180276071575</v>
      </c>
      <c r="E233" s="5">
        <f t="shared" si="75"/>
        <v>5.446983536522741E-3</v>
      </c>
      <c r="F233" s="5">
        <f t="shared" si="63"/>
        <v>4.8546940497801588E-2</v>
      </c>
      <c r="G233" s="5">
        <f t="shared" si="64"/>
        <v>-0.71876483999999996</v>
      </c>
      <c r="H233">
        <f t="shared" si="76"/>
        <v>227</v>
      </c>
      <c r="I233">
        <f t="shared" si="65"/>
        <v>3.961897402027128</v>
      </c>
      <c r="J233">
        <f t="shared" si="78"/>
        <v>14.9</v>
      </c>
      <c r="K233">
        <f t="shared" si="78"/>
        <v>12.63222</v>
      </c>
      <c r="L233">
        <f t="shared" si="78"/>
        <v>7.9017098068456049</v>
      </c>
      <c r="M233">
        <f t="shared" si="77"/>
        <v>0.53714151273217836</v>
      </c>
      <c r="N233">
        <f t="shared" si="79"/>
        <v>0.33178986884709616</v>
      </c>
      <c r="O233">
        <f t="shared" si="68"/>
        <v>196.05485795557445</v>
      </c>
      <c r="P233">
        <f t="shared" si="69"/>
        <v>0.42974345985988066</v>
      </c>
      <c r="Q233">
        <f t="shared" si="70"/>
        <v>0.11630437490092801</v>
      </c>
      <c r="R233">
        <f t="shared" si="71"/>
        <v>0.41370609576273493</v>
      </c>
      <c r="S233" t="str">
        <f t="shared" si="80"/>
        <v>-</v>
      </c>
      <c r="T233" t="str">
        <f t="shared" si="66"/>
        <v>No</v>
      </c>
      <c r="U233" t="str">
        <f t="shared" si="67"/>
        <v>Yes</v>
      </c>
    </row>
    <row r="234" spans="2:21">
      <c r="B234" s="5">
        <f t="shared" si="72"/>
        <v>7.9046317651675251</v>
      </c>
      <c r="C234" s="5">
        <f t="shared" si="73"/>
        <v>-16.600183261497385</v>
      </c>
      <c r="D234">
        <f t="shared" si="74"/>
        <v>7.9046317651675251</v>
      </c>
      <c r="E234" s="5">
        <f t="shared" si="75"/>
        <v>5.4776250207725589E-3</v>
      </c>
      <c r="F234" s="5">
        <f t="shared" si="63"/>
        <v>4.7630970445712698E-2</v>
      </c>
      <c r="G234" s="5">
        <f t="shared" si="64"/>
        <v>-0.71876483999999996</v>
      </c>
      <c r="H234">
        <f t="shared" si="76"/>
        <v>228</v>
      </c>
      <c r="I234">
        <f t="shared" si="65"/>
        <v>3.9793506945470711</v>
      </c>
      <c r="J234">
        <f t="shared" si="78"/>
        <v>14.9</v>
      </c>
      <c r="K234">
        <f t="shared" si="78"/>
        <v>12.63222</v>
      </c>
      <c r="L234">
        <f t="shared" si="78"/>
        <v>7.9017098068456049</v>
      </c>
      <c r="M234">
        <f t="shared" si="77"/>
        <v>0.54250867658351243</v>
      </c>
      <c r="N234">
        <f t="shared" si="79"/>
        <v>0.33510514154172943</v>
      </c>
      <c r="O234">
        <f t="shared" si="68"/>
        <v>196.38996309711618</v>
      </c>
      <c r="P234">
        <f t="shared" si="69"/>
        <v>0.4283125730784117</v>
      </c>
      <c r="Q234">
        <f t="shared" si="70"/>
        <v>0.11821286112804871</v>
      </c>
      <c r="R234">
        <f t="shared" si="71"/>
        <v>0.41167630454152976</v>
      </c>
      <c r="S234" t="str">
        <f t="shared" si="80"/>
        <v>-</v>
      </c>
      <c r="T234" t="str">
        <f t="shared" si="66"/>
        <v>No</v>
      </c>
      <c r="U234" t="str">
        <f t="shared" si="67"/>
        <v>Yes</v>
      </c>
    </row>
    <row r="235" spans="2:21">
      <c r="B235" s="5">
        <f t="shared" si="72"/>
        <v>7.945283657105815</v>
      </c>
      <c r="C235" s="5">
        <f t="shared" si="73"/>
        <v>-16.42371202990482</v>
      </c>
      <c r="D235">
        <f t="shared" si="74"/>
        <v>7.945283657105815</v>
      </c>
      <c r="E235" s="5">
        <f t="shared" si="75"/>
        <v>5.5081542810978667E-3</v>
      </c>
      <c r="F235" s="5">
        <f t="shared" si="63"/>
        <v>4.6700491538614469E-2</v>
      </c>
      <c r="G235" s="5">
        <f t="shared" si="64"/>
        <v>-0.71876483999999996</v>
      </c>
      <c r="H235">
        <f t="shared" si="76"/>
        <v>229</v>
      </c>
      <c r="I235">
        <f t="shared" si="65"/>
        <v>3.9968039870670142</v>
      </c>
      <c r="J235">
        <f t="shared" si="78"/>
        <v>14.9</v>
      </c>
      <c r="K235">
        <f t="shared" si="78"/>
        <v>12.63222</v>
      </c>
      <c r="L235">
        <f t="shared" si="78"/>
        <v>7.9017098068456049</v>
      </c>
      <c r="M235">
        <f t="shared" si="77"/>
        <v>0.54804519287395337</v>
      </c>
      <c r="N235">
        <f t="shared" si="79"/>
        <v>0.33852502246757987</v>
      </c>
      <c r="O235">
        <f t="shared" si="68"/>
        <v>196.72848811958377</v>
      </c>
      <c r="P235">
        <f t="shared" si="69"/>
        <v>0.4268529802838667</v>
      </c>
      <c r="Q235">
        <f t="shared" si="70"/>
        <v>0.12008533857252182</v>
      </c>
      <c r="R235">
        <f t="shared" si="71"/>
        <v>0.40961320564300896</v>
      </c>
      <c r="S235" t="str">
        <f t="shared" si="80"/>
        <v>-</v>
      </c>
      <c r="T235" t="str">
        <f t="shared" si="66"/>
        <v>No</v>
      </c>
      <c r="U235" t="str">
        <f t="shared" si="67"/>
        <v>Yes</v>
      </c>
    </row>
    <row r="236" spans="2:21">
      <c r="B236" s="5">
        <f t="shared" si="72"/>
        <v>7.986987057991171</v>
      </c>
      <c r="C236" s="5">
        <f t="shared" si="73"/>
        <v>-16.248340369003039</v>
      </c>
      <c r="D236">
        <f t="shared" si="74"/>
        <v>7.986987057991171</v>
      </c>
      <c r="E236" s="5">
        <f t="shared" si="75"/>
        <v>5.5385341222976316E-3</v>
      </c>
      <c r="F236" s="5">
        <f t="shared" si="63"/>
        <v>4.5755787209395736E-2</v>
      </c>
      <c r="G236" s="5">
        <f t="shared" si="64"/>
        <v>-0.71876483999999996</v>
      </c>
      <c r="H236">
        <f t="shared" si="76"/>
        <v>230</v>
      </c>
      <c r="I236">
        <f t="shared" si="65"/>
        <v>4.0142572795869578</v>
      </c>
      <c r="J236">
        <f t="shared" si="78"/>
        <v>14.9</v>
      </c>
      <c r="K236">
        <f t="shared" si="78"/>
        <v>12.63222</v>
      </c>
      <c r="L236">
        <f t="shared" si="78"/>
        <v>7.9017098068456049</v>
      </c>
      <c r="M236">
        <f t="shared" si="77"/>
        <v>0.55375506319816192</v>
      </c>
      <c r="N236">
        <f t="shared" si="79"/>
        <v>0.34205198339146531</v>
      </c>
      <c r="O236">
        <f t="shared" si="68"/>
        <v>197.07054010297523</v>
      </c>
      <c r="P236">
        <f t="shared" si="69"/>
        <v>0.42536483366559247</v>
      </c>
      <c r="Q236">
        <f t="shared" si="70"/>
        <v>0.1219212368595686</v>
      </c>
      <c r="R236">
        <f t="shared" si="71"/>
        <v>0.40751742750708242</v>
      </c>
      <c r="S236" t="str">
        <f t="shared" si="80"/>
        <v>-</v>
      </c>
      <c r="T236" t="str">
        <f t="shared" si="66"/>
        <v>No</v>
      </c>
      <c r="U236" t="str">
        <f t="shared" si="67"/>
        <v>Yes</v>
      </c>
    </row>
    <row r="237" spans="2:21">
      <c r="B237" s="5">
        <f t="shared" si="72"/>
        <v>8.0297556483073169</v>
      </c>
      <c r="C237" s="5">
        <f t="shared" si="73"/>
        <v>-16.074168841993004</v>
      </c>
      <c r="D237">
        <f t="shared" si="74"/>
        <v>8.0297556483073169</v>
      </c>
      <c r="E237" s="5">
        <f t="shared" si="75"/>
        <v>5.5687275312150085E-3</v>
      </c>
      <c r="F237" s="5">
        <f t="shared" si="63"/>
        <v>4.4797145224146739E-2</v>
      </c>
      <c r="G237" s="5">
        <f t="shared" si="64"/>
        <v>-0.71876483999999996</v>
      </c>
      <c r="H237">
        <f t="shared" si="76"/>
        <v>231</v>
      </c>
      <c r="I237">
        <f t="shared" si="65"/>
        <v>4.0317105721069018</v>
      </c>
      <c r="J237">
        <f t="shared" si="78"/>
        <v>14.9</v>
      </c>
      <c r="K237">
        <f t="shared" si="78"/>
        <v>12.63222</v>
      </c>
      <c r="L237">
        <f t="shared" si="78"/>
        <v>7.9017098068456049</v>
      </c>
      <c r="M237">
        <f t="shared" si="77"/>
        <v>0.55964242919351281</v>
      </c>
      <c r="N237">
        <f t="shared" si="79"/>
        <v>0.34568858258395091</v>
      </c>
      <c r="O237">
        <f t="shared" si="68"/>
        <v>197.41622868555919</v>
      </c>
      <c r="P237">
        <f t="shared" si="69"/>
        <v>0.4238482892498735</v>
      </c>
      <c r="Q237">
        <f t="shared" si="70"/>
        <v>0.12371999675679042</v>
      </c>
      <c r="R237">
        <f t="shared" si="71"/>
        <v>0.40538960852807288</v>
      </c>
      <c r="S237" t="str">
        <f t="shared" si="80"/>
        <v>-</v>
      </c>
      <c r="T237" t="str">
        <f t="shared" si="66"/>
        <v>No</v>
      </c>
      <c r="U237" t="str">
        <f t="shared" si="67"/>
        <v>Yes</v>
      </c>
    </row>
    <row r="238" spans="2:21">
      <c r="B238" s="5">
        <f t="shared" si="72"/>
        <v>8.0736034357089661</v>
      </c>
      <c r="C238" s="5">
        <f t="shared" si="73"/>
        <v>-15.901291189524899</v>
      </c>
      <c r="D238">
        <f t="shared" si="74"/>
        <v>8.0736034357089661</v>
      </c>
      <c r="E238" s="5">
        <f t="shared" si="75"/>
        <v>5.5986977218321658E-3</v>
      </c>
      <c r="F238" s="5">
        <f t="shared" si="63"/>
        <v>4.3824857594502817E-2</v>
      </c>
      <c r="G238" s="5">
        <f t="shared" si="64"/>
        <v>-0.71876483999999996</v>
      </c>
      <c r="H238">
        <f t="shared" si="76"/>
        <v>232</v>
      </c>
      <c r="I238">
        <f t="shared" si="65"/>
        <v>4.0491638646268449</v>
      </c>
      <c r="J238">
        <f t="shared" si="78"/>
        <v>14.9</v>
      </c>
      <c r="K238">
        <f t="shared" si="78"/>
        <v>12.63222</v>
      </c>
      <c r="L238">
        <f t="shared" si="78"/>
        <v>7.9017098068456049</v>
      </c>
      <c r="M238">
        <f t="shared" si="77"/>
        <v>0.56571157638030212</v>
      </c>
      <c r="N238">
        <f t="shared" si="79"/>
        <v>0.34943746719142782</v>
      </c>
      <c r="O238">
        <f t="shared" si="68"/>
        <v>197.76566615275061</v>
      </c>
      <c r="P238">
        <f t="shared" si="69"/>
        <v>0.42230350693177737</v>
      </c>
      <c r="Q238">
        <f t="shared" si="70"/>
        <v>0.12548107034449349</v>
      </c>
      <c r="R238">
        <f t="shared" si="71"/>
        <v>0.40323039686025397</v>
      </c>
      <c r="S238" t="str">
        <f t="shared" si="80"/>
        <v>-</v>
      </c>
      <c r="T238" t="str">
        <f t="shared" si="66"/>
        <v>No</v>
      </c>
      <c r="U238" t="str">
        <f t="shared" si="67"/>
        <v>Yes</v>
      </c>
    </row>
    <row r="239" spans="2:21">
      <c r="B239" s="5">
        <f t="shared" si="72"/>
        <v>8.1185447560533159</v>
      </c>
      <c r="C239" s="5">
        <f t="shared" si="73"/>
        <v>-15.729794530056365</v>
      </c>
      <c r="D239">
        <f t="shared" si="74"/>
        <v>8.1185447560533159</v>
      </c>
      <c r="E239" s="5">
        <f t="shared" si="75"/>
        <v>5.6284081800883918E-3</v>
      </c>
      <c r="F239" s="5">
        <f t="shared" si="63"/>
        <v>4.2839220488694693E-2</v>
      </c>
      <c r="G239" s="5">
        <f t="shared" si="64"/>
        <v>-0.71876483999999996</v>
      </c>
      <c r="H239">
        <f t="shared" si="76"/>
        <v>233</v>
      </c>
      <c r="I239">
        <f t="shared" si="65"/>
        <v>4.066617157146788</v>
      </c>
      <c r="J239">
        <f t="shared" si="78"/>
        <v>14.9</v>
      </c>
      <c r="K239">
        <f t="shared" si="78"/>
        <v>12.63222</v>
      </c>
      <c r="L239">
        <f t="shared" si="78"/>
        <v>7.9017098068456049</v>
      </c>
      <c r="M239">
        <f t="shared" si="77"/>
        <v>0.57196693810092658</v>
      </c>
      <c r="N239">
        <f t="shared" si="79"/>
        <v>0.35330137566932646</v>
      </c>
      <c r="O239">
        <f t="shared" si="68"/>
        <v>198.11896752841994</v>
      </c>
      <c r="P239">
        <f t="shared" si="69"/>
        <v>0.42073065050840641</v>
      </c>
      <c r="Q239">
        <f t="shared" si="70"/>
        <v>0.12720392118261323</v>
      </c>
      <c r="R239">
        <f t="shared" si="71"/>
        <v>0.40104045022041651</v>
      </c>
      <c r="S239" t="str">
        <f t="shared" si="80"/>
        <v>-</v>
      </c>
      <c r="T239" t="str">
        <f t="shared" si="66"/>
        <v>No</v>
      </c>
      <c r="U239" t="str">
        <f t="shared" si="67"/>
        <v>Yes</v>
      </c>
    </row>
    <row r="240" spans="2:21">
      <c r="B240" s="5">
        <f t="shared" si="72"/>
        <v>8.1645942741813382</v>
      </c>
      <c r="C240" s="5">
        <f t="shared" si="73"/>
        <v>-15.55975956973905</v>
      </c>
      <c r="D240">
        <f t="shared" si="74"/>
        <v>8.1645942741813382</v>
      </c>
      <c r="E240" s="5">
        <f t="shared" si="75"/>
        <v>5.6578227083668477E-3</v>
      </c>
      <c r="F240" s="5">
        <f t="shared" si="63"/>
        <v>4.1840534141332854E-2</v>
      </c>
      <c r="G240" s="5">
        <f t="shared" si="64"/>
        <v>-0.71876483999999996</v>
      </c>
      <c r="H240">
        <f t="shared" si="76"/>
        <v>234</v>
      </c>
      <c r="I240">
        <f t="shared" si="65"/>
        <v>4.0840704496667311</v>
      </c>
      <c r="J240">
        <f t="shared" si="78"/>
        <v>14.9</v>
      </c>
      <c r="K240">
        <f t="shared" si="78"/>
        <v>12.63222</v>
      </c>
      <c r="L240">
        <f t="shared" si="78"/>
        <v>7.9017098068456049</v>
      </c>
      <c r="M240">
        <f t="shared" si="77"/>
        <v>0.57841309955667664</v>
      </c>
      <c r="N240">
        <f t="shared" si="79"/>
        <v>0.35728314027562474</v>
      </c>
      <c r="O240">
        <f t="shared" si="68"/>
        <v>198.47625066869557</v>
      </c>
      <c r="P240">
        <f t="shared" si="69"/>
        <v>0.41912988771360182</v>
      </c>
      <c r="Q240">
        <f t="shared" si="70"/>
        <v>0.1288880244740839</v>
      </c>
      <c r="R240">
        <f t="shared" si="71"/>
        <v>0.39882043568752135</v>
      </c>
      <c r="S240" t="str">
        <f t="shared" si="80"/>
        <v>-</v>
      </c>
      <c r="T240" t="str">
        <f t="shared" si="66"/>
        <v>No</v>
      </c>
      <c r="U240" t="str">
        <f t="shared" si="67"/>
        <v>Yes</v>
      </c>
    </row>
    <row r="241" spans="2:21">
      <c r="B241" s="5">
        <f t="shared" si="72"/>
        <v>8.2117669844218906</v>
      </c>
      <c r="C241" s="5">
        <f t="shared" si="73"/>
        <v>-15.391260819907652</v>
      </c>
      <c r="D241">
        <f t="shared" si="74"/>
        <v>8.2117669844218906</v>
      </c>
      <c r="E241" s="5">
        <f t="shared" si="75"/>
        <v>5.6869054695957858E-3</v>
      </c>
      <c r="F241" s="5">
        <f t="shared" si="63"/>
        <v>4.0829102761953215E-2</v>
      </c>
      <c r="G241" s="5">
        <f t="shared" si="64"/>
        <v>-0.71876483999999996</v>
      </c>
      <c r="H241">
        <f t="shared" si="76"/>
        <v>235</v>
      </c>
      <c r="I241">
        <f t="shared" si="65"/>
        <v>4.1015237421866741</v>
      </c>
      <c r="J241">
        <f t="shared" si="78"/>
        <v>14.9</v>
      </c>
      <c r="K241">
        <f t="shared" si="78"/>
        <v>12.63222</v>
      </c>
      <c r="L241">
        <f t="shared" si="78"/>
        <v>7.9017098068456049</v>
      </c>
      <c r="M241">
        <f t="shared" si="77"/>
        <v>0.58505480194035131</v>
      </c>
      <c r="N241">
        <f>M241/J241/K241/PI()*$K$3</f>
        <v>0.36138568962354606</v>
      </c>
      <c r="O241">
        <f t="shared" si="68"/>
        <v>198.83763635831912</v>
      </c>
      <c r="P241">
        <f t="shared" si="69"/>
        <v>0.41750139025421984</v>
      </c>
      <c r="Q241">
        <f t="shared" si="70"/>
        <v>0.13053286722474255</v>
      </c>
      <c r="R241">
        <f t="shared" si="71"/>
        <v>0.39657102949950107</v>
      </c>
      <c r="S241" t="str">
        <f t="shared" si="80"/>
        <v>-</v>
      </c>
      <c r="T241" t="str">
        <f t="shared" si="66"/>
        <v>No</v>
      </c>
      <c r="U241" t="str">
        <f t="shared" si="67"/>
        <v>Yes</v>
      </c>
    </row>
    <row r="242" spans="2:21">
      <c r="B242" s="5">
        <f t="shared" si="72"/>
        <v>8.2600782107897661</v>
      </c>
      <c r="C242" s="5">
        <f t="shared" si="73"/>
        <v>-15.224366820388301</v>
      </c>
      <c r="D242">
        <f t="shared" si="74"/>
        <v>8.2600782107897661</v>
      </c>
      <c r="E242" s="5">
        <f t="shared" si="75"/>
        <v>5.7156210309105056E-3</v>
      </c>
      <c r="F242" s="5">
        <f t="shared" si="63"/>
        <v>3.9805234442351879E-2</v>
      </c>
      <c r="G242" s="5">
        <f t="shared" si="64"/>
        <v>-0.71876483999999996</v>
      </c>
      <c r="H242">
        <f t="shared" si="76"/>
        <v>236</v>
      </c>
      <c r="I242">
        <f t="shared" si="65"/>
        <v>4.1189770347066172</v>
      </c>
      <c r="J242">
        <f t="shared" si="78"/>
        <v>14.9</v>
      </c>
      <c r="K242">
        <f t="shared" si="78"/>
        <v>12.63222</v>
      </c>
      <c r="L242">
        <f t="shared" si="78"/>
        <v>7.9017098068456049</v>
      </c>
      <c r="M242">
        <f t="shared" si="77"/>
        <v>0.59189694666242076</v>
      </c>
      <c r="N242">
        <f t="shared" ref="N242:N266" si="81">M242/J242/K242/PI()*$K$3</f>
        <v>0.36561205129204027</v>
      </c>
      <c r="O242">
        <f t="shared" si="68"/>
        <v>199.20324840961115</v>
      </c>
      <c r="P242">
        <f t="shared" si="69"/>
        <v>0.41584533384801481</v>
      </c>
      <c r="Q242">
        <f t="shared" si="70"/>
        <v>0.13213794839953441</v>
      </c>
      <c r="R242">
        <f t="shared" si="71"/>
        <v>0.39429291684727091</v>
      </c>
      <c r="S242" t="str">
        <f t="shared" si="80"/>
        <v>-</v>
      </c>
      <c r="T242" t="str">
        <f t="shared" si="66"/>
        <v>No</v>
      </c>
      <c r="U242" t="str">
        <f t="shared" si="67"/>
        <v>Yes</v>
      </c>
    </row>
    <row r="243" spans="2:21">
      <c r="B243" s="5">
        <f t="shared" si="72"/>
        <v>8.3095436068469297</v>
      </c>
      <c r="C243" s="5">
        <f t="shared" si="73"/>
        <v>-15.059140366985067</v>
      </c>
      <c r="D243">
        <f t="shared" si="74"/>
        <v>8.3095436068469297</v>
      </c>
      <c r="E243" s="5">
        <f t="shared" si="75"/>
        <v>5.7439344068228393E-3</v>
      </c>
      <c r="F243" s="5">
        <f t="shared" si="63"/>
        <v>3.8769241062737402E-2</v>
      </c>
      <c r="G243" s="5">
        <f t="shared" si="64"/>
        <v>-0.71876483999999996</v>
      </c>
      <c r="H243">
        <f t="shared" si="76"/>
        <v>237</v>
      </c>
      <c r="I243">
        <f t="shared" si="65"/>
        <v>4.1364303272265612</v>
      </c>
      <c r="J243">
        <f t="shared" si="78"/>
        <v>14.9</v>
      </c>
      <c r="K243">
        <f t="shared" si="78"/>
        <v>12.63222</v>
      </c>
      <c r="L243">
        <f t="shared" si="78"/>
        <v>7.9017098068456049</v>
      </c>
      <c r="M243">
        <f t="shared" si="77"/>
        <v>0.59894459966793523</v>
      </c>
      <c r="N243">
        <f t="shared" si="81"/>
        <v>0.36996535449231893</v>
      </c>
      <c r="O243">
        <f t="shared" si="68"/>
        <v>199.57321376410346</v>
      </c>
      <c r="P243">
        <f t="shared" si="69"/>
        <v>0.41416189826328259</v>
      </c>
      <c r="Q243">
        <f t="shared" si="70"/>
        <v>0.13370277907519737</v>
      </c>
      <c r="R243">
        <f t="shared" si="71"/>
        <v>0.39198679166601336</v>
      </c>
      <c r="S243" t="str">
        <f t="shared" si="80"/>
        <v>-</v>
      </c>
      <c r="T243" t="str">
        <f t="shared" si="66"/>
        <v>No</v>
      </c>
      <c r="U243" t="str">
        <f t="shared" si="67"/>
        <v>Yes</v>
      </c>
    </row>
    <row r="244" spans="2:21">
      <c r="B244" s="5">
        <f t="shared" si="72"/>
        <v>8.360179155194043</v>
      </c>
      <c r="C244" s="5">
        <f t="shared" si="73"/>
        <v>-14.895638741642999</v>
      </c>
      <c r="D244">
        <f t="shared" si="74"/>
        <v>8.360179155194043</v>
      </c>
      <c r="E244" s="5">
        <f t="shared" si="75"/>
        <v>5.7718111018455762E-3</v>
      </c>
      <c r="F244" s="5">
        <f t="shared" si="63"/>
        <v>3.7721438196729178E-2</v>
      </c>
      <c r="G244" s="5">
        <f t="shared" si="64"/>
        <v>-0.71876483999999996</v>
      </c>
      <c r="H244">
        <f t="shared" si="76"/>
        <v>238</v>
      </c>
      <c r="I244">
        <f t="shared" si="65"/>
        <v>4.1538836197465043</v>
      </c>
      <c r="J244">
        <f t="shared" si="78"/>
        <v>14.9</v>
      </c>
      <c r="K244">
        <f t="shared" si="78"/>
        <v>12.63222</v>
      </c>
      <c r="L244">
        <f t="shared" si="78"/>
        <v>7.9017098068456049</v>
      </c>
      <c r="M244">
        <f t="shared" si="77"/>
        <v>0.60620299584078075</v>
      </c>
      <c r="N244">
        <f t="shared" si="81"/>
        <v>0.37444883278834368</v>
      </c>
      <c r="O244">
        <f t="shared" si="68"/>
        <v>199.9476625968918</v>
      </c>
      <c r="P244">
        <f t="shared" si="69"/>
        <v>0.41245126736029258</v>
      </c>
      <c r="Q244">
        <f t="shared" si="70"/>
        <v>0.13522688258914906</v>
      </c>
      <c r="R244">
        <f t="shared" si="71"/>
        <v>0.38965335642379889</v>
      </c>
      <c r="S244" t="str">
        <f t="shared" si="80"/>
        <v>-</v>
      </c>
      <c r="T244" t="str">
        <f t="shared" si="66"/>
        <v>No</v>
      </c>
      <c r="U244" t="str">
        <f t="shared" si="67"/>
        <v>Yes</v>
      </c>
    </row>
    <row r="245" spans="2:21">
      <c r="B245" s="5">
        <f t="shared" si="72"/>
        <v>8.4120011665572569</v>
      </c>
      <c r="C245" s="5">
        <f t="shared" si="73"/>
        <v>-14.733913943922358</v>
      </c>
      <c r="D245">
        <f t="shared" si="74"/>
        <v>8.4120011665572569</v>
      </c>
      <c r="E245" s="5">
        <f t="shared" si="75"/>
        <v>5.799217152519907E-3</v>
      </c>
      <c r="F245" s="5">
        <f t="shared" si="63"/>
        <v>3.666214501523047E-2</v>
      </c>
      <c r="G245" s="5">
        <f t="shared" si="64"/>
        <v>-0.71876483999999996</v>
      </c>
      <c r="H245">
        <f t="shared" si="76"/>
        <v>239</v>
      </c>
      <c r="I245">
        <f t="shared" si="65"/>
        <v>4.1713369122664474</v>
      </c>
      <c r="J245">
        <f t="shared" si="78"/>
        <v>14.9</v>
      </c>
      <c r="K245">
        <f t="shared" si="78"/>
        <v>12.63222</v>
      </c>
      <c r="L245">
        <f t="shared" si="78"/>
        <v>7.9017098068456049</v>
      </c>
      <c r="M245">
        <f t="shared" si="77"/>
        <v>0.61367754349123882</v>
      </c>
      <c r="N245">
        <f t="shared" si="81"/>
        <v>0.37906582686877216</v>
      </c>
      <c r="O245">
        <f t="shared" si="68"/>
        <v>200.32672842376058</v>
      </c>
      <c r="P245">
        <f t="shared" si="69"/>
        <v>0.41071362913465642</v>
      </c>
      <c r="Q245">
        <f t="shared" si="70"/>
        <v>0.13670979468469494</v>
      </c>
      <c r="R245">
        <f t="shared" si="71"/>
        <v>0.38729332190760613</v>
      </c>
      <c r="S245" t="str">
        <f t="shared" si="80"/>
        <v>-</v>
      </c>
      <c r="T245" t="str">
        <f t="shared" si="66"/>
        <v>No</v>
      </c>
      <c r="U245" t="str">
        <f t="shared" si="67"/>
        <v>Yes</v>
      </c>
    </row>
    <row r="246" spans="2:21">
      <c r="B246" s="5">
        <f t="shared" si="72"/>
        <v>8.4650262784329158</v>
      </c>
      <c r="C246" s="5">
        <f t="shared" si="73"/>
        <v>-14.574012922550823</v>
      </c>
      <c r="D246">
        <f t="shared" si="74"/>
        <v>8.4650262784329158</v>
      </c>
      <c r="E246" s="5">
        <f t="shared" si="75"/>
        <v>5.8261191687946651E-3</v>
      </c>
      <c r="F246" s="5">
        <f t="shared" si="63"/>
        <v>3.5591684189205948E-2</v>
      </c>
      <c r="G246" s="5">
        <f t="shared" si="64"/>
        <v>-0.71876483999999996</v>
      </c>
      <c r="H246">
        <f t="shared" si="76"/>
        <v>240</v>
      </c>
      <c r="I246">
        <f t="shared" si="65"/>
        <v>4.1887902047863905</v>
      </c>
      <c r="J246">
        <f t="shared" si="78"/>
        <v>14.9</v>
      </c>
      <c r="K246">
        <f t="shared" si="78"/>
        <v>12.63222</v>
      </c>
      <c r="L246">
        <f t="shared" si="78"/>
        <v>7.9017098068456049</v>
      </c>
      <c r="M246">
        <f t="shared" si="77"/>
        <v>0.62137382892208148</v>
      </c>
      <c r="N246">
        <f t="shared" si="81"/>
        <v>0.38381978736741335</v>
      </c>
      <c r="O246">
        <f t="shared" si="68"/>
        <v>200.71054821112799</v>
      </c>
      <c r="P246">
        <f t="shared" si="69"/>
        <v>0.40894917576271705</v>
      </c>
      <c r="Q246">
        <f t="shared" si="70"/>
        <v>0.13815106365243304</v>
      </c>
      <c r="R246">
        <f t="shared" si="71"/>
        <v>0.3849074070068112</v>
      </c>
      <c r="S246" t="str">
        <f t="shared" si="80"/>
        <v>-</v>
      </c>
      <c r="T246" t="str">
        <f t="shared" si="66"/>
        <v>No</v>
      </c>
      <c r="U246" t="str">
        <f t="shared" si="67"/>
        <v>Yes</v>
      </c>
    </row>
    <row r="247" spans="2:21">
      <c r="B247" s="5">
        <f t="shared" si="72"/>
        <v>8.5192714532504059</v>
      </c>
      <c r="C247" s="5">
        <f t="shared" si="73"/>
        <v>-14.415977805947156</v>
      </c>
      <c r="D247">
        <f t="shared" si="74"/>
        <v>8.5192714532504059</v>
      </c>
      <c r="E247" s="5">
        <f t="shared" si="75"/>
        <v>5.8524843747069588E-3</v>
      </c>
      <c r="F247" s="5">
        <f t="shared" si="63"/>
        <v>3.4510381791392993E-2</v>
      </c>
      <c r="G247" s="5">
        <f t="shared" si="64"/>
        <v>-0.71876483999999996</v>
      </c>
      <c r="H247">
        <f t="shared" si="76"/>
        <v>241</v>
      </c>
      <c r="I247">
        <f t="shared" si="65"/>
        <v>4.2062434973063336</v>
      </c>
      <c r="J247">
        <f t="shared" si="78"/>
        <v>14.9</v>
      </c>
      <c r="K247">
        <f t="shared" si="78"/>
        <v>12.63222</v>
      </c>
      <c r="L247">
        <f t="shared" si="78"/>
        <v>7.9017098068456049</v>
      </c>
      <c r="M247">
        <f t="shared" si="77"/>
        <v>0.62929762106765141</v>
      </c>
      <c r="N247">
        <f t="shared" si="81"/>
        <v>0.38871427772876643</v>
      </c>
      <c r="O247">
        <f t="shared" si="68"/>
        <v>201.09926248885677</v>
      </c>
      <c r="P247">
        <f t="shared" si="69"/>
        <v>0.40715810364908872</v>
      </c>
      <c r="Q247">
        <f t="shared" si="70"/>
        <v>0.13955025046787928</v>
      </c>
      <c r="R247">
        <f t="shared" si="71"/>
        <v>0.38249633849420595</v>
      </c>
      <c r="S247" t="str">
        <f t="shared" si="80"/>
        <v>-</v>
      </c>
      <c r="T247" t="str">
        <f t="shared" si="66"/>
        <v>No</v>
      </c>
      <c r="U247" t="str">
        <f t="shared" si="67"/>
        <v>Yes</v>
      </c>
    </row>
    <row r="248" spans="2:21">
      <c r="B248" s="5">
        <f t="shared" si="72"/>
        <v>8.5747539760107916</v>
      </c>
      <c r="C248" s="5">
        <f t="shared" si="73"/>
        <v>-14.259846130730937</v>
      </c>
      <c r="D248">
        <f t="shared" si="74"/>
        <v>8.5747539760107916</v>
      </c>
      <c r="E248" s="5">
        <f t="shared" si="75"/>
        <v>5.8782806483146299E-3</v>
      </c>
      <c r="F248" s="5">
        <f t="shared" si="63"/>
        <v>3.3418567196976758E-2</v>
      </c>
      <c r="G248" s="5">
        <f t="shared" si="64"/>
        <v>-0.71876483999999996</v>
      </c>
      <c r="H248">
        <f t="shared" si="76"/>
        <v>242</v>
      </c>
      <c r="I248">
        <f t="shared" si="65"/>
        <v>4.2236967898262776</v>
      </c>
      <c r="J248">
        <f t="shared" si="78"/>
        <v>14.9</v>
      </c>
      <c r="K248">
        <f t="shared" si="78"/>
        <v>12.63222</v>
      </c>
      <c r="L248">
        <f t="shared" si="78"/>
        <v>7.9017098068456049</v>
      </c>
      <c r="M248">
        <f t="shared" si="77"/>
        <v>0.63745487619950092</v>
      </c>
      <c r="N248">
        <f t="shared" si="81"/>
        <v>0.39375297711467322</v>
      </c>
      <c r="O248">
        <f t="shared" si="68"/>
        <v>201.49301546597144</v>
      </c>
      <c r="P248">
        <f t="shared" si="69"/>
        <v>0.40534061347644601</v>
      </c>
      <c r="Q248">
        <f t="shared" si="70"/>
        <v>0.1409069289252064</v>
      </c>
      <c r="R248">
        <f t="shared" si="71"/>
        <v>0.38006085080461577</v>
      </c>
      <c r="S248" t="str">
        <f t="shared" si="80"/>
        <v>-</v>
      </c>
      <c r="T248" t="str">
        <f t="shared" si="66"/>
        <v>No</v>
      </c>
      <c r="U248" t="str">
        <f t="shared" si="67"/>
        <v>Yes</v>
      </c>
    </row>
    <row r="249" spans="2:21">
      <c r="B249" s="5">
        <f t="shared" si="72"/>
        <v>8.6314914513561298</v>
      </c>
      <c r="C249" s="5">
        <f t="shared" si="73"/>
        <v>-14.105651067347809</v>
      </c>
      <c r="D249">
        <f t="shared" si="74"/>
        <v>8.6314914513561298</v>
      </c>
      <c r="E249" s="5">
        <f t="shared" si="75"/>
        <v>5.9034765608318995E-3</v>
      </c>
      <c r="F249" s="5">
        <f t="shared" si="63"/>
        <v>3.2316572983259441E-2</v>
      </c>
      <c r="G249" s="5">
        <f t="shared" si="64"/>
        <v>-0.71876483999999996</v>
      </c>
      <c r="H249">
        <f t="shared" si="76"/>
        <v>243</v>
      </c>
      <c r="I249">
        <f t="shared" si="65"/>
        <v>4.2411500823462207</v>
      </c>
      <c r="J249">
        <f t="shared" si="78"/>
        <v>14.9</v>
      </c>
      <c r="K249">
        <f t="shared" si="78"/>
        <v>12.63222</v>
      </c>
      <c r="L249">
        <f t="shared" si="78"/>
        <v>7.9017098068456049</v>
      </c>
      <c r="M249">
        <f t="shared" si="77"/>
        <v>0.64585174269121237</v>
      </c>
      <c r="N249">
        <f t="shared" si="81"/>
        <v>0.39893968334752522</v>
      </c>
      <c r="O249">
        <f t="shared" si="68"/>
        <v>201.89195514931896</v>
      </c>
      <c r="P249">
        <f t="shared" si="69"/>
        <v>0.40349691025765211</v>
      </c>
      <c r="Q249">
        <f t="shared" si="70"/>
        <v>0.14222068576695832</v>
      </c>
      <c r="R249">
        <f t="shared" si="71"/>
        <v>0.3776016858111837</v>
      </c>
      <c r="S249" t="str">
        <f>IF((D249=MAX(D$6:D$366)),"Apogee",IF((D249=MIN(D$6:D$366)),"Perigee","-"))</f>
        <v>-</v>
      </c>
      <c r="T249" t="str">
        <f t="shared" si="66"/>
        <v>No</v>
      </c>
      <c r="U249" t="str">
        <f t="shared" si="67"/>
        <v>Yes</v>
      </c>
    </row>
    <row r="250" spans="2:21">
      <c r="B250" s="5">
        <f t="shared" si="72"/>
        <v>8.6895018000216684</v>
      </c>
      <c r="C250" s="5">
        <f t="shared" si="73"/>
        <v>-13.953421642047982</v>
      </c>
      <c r="D250">
        <f t="shared" si="74"/>
        <v>8.6895018000216684</v>
      </c>
      <c r="E250" s="5">
        <f t="shared" si="75"/>
        <v>5.9280414149204983E-3</v>
      </c>
      <c r="F250" s="5">
        <f t="shared" si="63"/>
        <v>3.1204734828353762E-2</v>
      </c>
      <c r="G250" s="5">
        <f t="shared" si="64"/>
        <v>-0.71876483999999996</v>
      </c>
      <c r="H250">
        <f t="shared" si="76"/>
        <v>244</v>
      </c>
      <c r="I250">
        <f t="shared" si="65"/>
        <v>4.2586033748661638</v>
      </c>
      <c r="J250">
        <f t="shared" si="78"/>
        <v>14.9</v>
      </c>
      <c r="K250">
        <f t="shared" si="78"/>
        <v>12.63222</v>
      </c>
      <c r="L250">
        <f t="shared" si="78"/>
        <v>7.9017098068456049</v>
      </c>
      <c r="M250">
        <f t="shared" si="77"/>
        <v>0.65449456583398513</v>
      </c>
      <c r="N250">
        <f t="shared" si="81"/>
        <v>0.40427831588483015</v>
      </c>
      <c r="O250">
        <f t="shared" si="68"/>
        <v>202.29623346520378</v>
      </c>
      <c r="P250">
        <f t="shared" si="69"/>
        <v>0.40162720339050001</v>
      </c>
      <c r="Q250">
        <f t="shared" si="70"/>
        <v>0.14349112081011145</v>
      </c>
      <c r="R250">
        <f t="shared" si="71"/>
        <v>0.3751195925993896</v>
      </c>
      <c r="S250" t="str">
        <f t="shared" ref="S250:S275" si="82">IF((D250=MAX(D$6:D$366)),"Apogee",IF((D250=MIN(D$6:D$366)),"Perigee","-"))</f>
        <v>-</v>
      </c>
      <c r="T250" t="str">
        <f t="shared" si="66"/>
        <v>No</v>
      </c>
      <c r="U250" t="str">
        <f t="shared" si="67"/>
        <v>Yes</v>
      </c>
    </row>
    <row r="251" spans="2:21">
      <c r="B251" s="5">
        <f t="shared" si="72"/>
        <v>8.7488032546198937</v>
      </c>
      <c r="C251" s="5">
        <f t="shared" si="73"/>
        <v>-13.803182954557323</v>
      </c>
      <c r="D251">
        <f t="shared" si="74"/>
        <v>8.7488032546198937</v>
      </c>
      <c r="E251" s="5">
        <f t="shared" si="75"/>
        <v>5.9519452820896452E-3</v>
      </c>
      <c r="F251" s="5">
        <f t="shared" si="63"/>
        <v>3.0083391408932257E-2</v>
      </c>
      <c r="G251" s="5">
        <f t="shared" si="64"/>
        <v>-0.71876483999999996</v>
      </c>
      <c r="H251">
        <f t="shared" si="76"/>
        <v>245</v>
      </c>
      <c r="I251">
        <f t="shared" si="65"/>
        <v>4.2760566673861078</v>
      </c>
      <c r="J251">
        <f t="shared" si="78"/>
        <v>14.9</v>
      </c>
      <c r="K251">
        <f t="shared" si="78"/>
        <v>12.63222</v>
      </c>
      <c r="L251">
        <f t="shared" si="78"/>
        <v>7.9017098068456049</v>
      </c>
      <c r="M251">
        <f t="shared" si="77"/>
        <v>0.66338989269343029</v>
      </c>
      <c r="N251">
        <f t="shared" si="81"/>
        <v>0.40977291881923217</v>
      </c>
      <c r="O251">
        <f t="shared" si="68"/>
        <v>202.70600638402303</v>
      </c>
      <c r="P251">
        <f t="shared" si="69"/>
        <v>0.39973170671499392</v>
      </c>
      <c r="Q251">
        <f t="shared" si="70"/>
        <v>0.14471784706784313</v>
      </c>
      <c r="R251">
        <f t="shared" si="71"/>
        <v>0.3726153272388702</v>
      </c>
      <c r="S251" t="str">
        <f t="shared" si="82"/>
        <v>-</v>
      </c>
      <c r="T251" t="str">
        <f t="shared" si="66"/>
        <v>No</v>
      </c>
      <c r="U251" t="str">
        <f t="shared" si="67"/>
        <v>Yes</v>
      </c>
    </row>
    <row r="252" spans="2:21">
      <c r="B252" s="5">
        <f t="shared" si="72"/>
        <v>8.8094143547024224</v>
      </c>
      <c r="C252" s="5">
        <f t="shared" si="73"/>
        <v>-13.654956390875055</v>
      </c>
      <c r="D252">
        <f t="shared" si="74"/>
        <v>8.8094143547024224</v>
      </c>
      <c r="E252" s="5">
        <f t="shared" si="75"/>
        <v>5.9751590391593033E-3</v>
      </c>
      <c r="F252" s="5">
        <f t="shared" si="63"/>
        <v>2.8952884297063285E-2</v>
      </c>
      <c r="G252" s="5">
        <f t="shared" si="64"/>
        <v>-0.71876483999999996</v>
      </c>
      <c r="H252">
        <f t="shared" si="76"/>
        <v>246</v>
      </c>
      <c r="I252">
        <f t="shared" si="65"/>
        <v>4.2935099599060509</v>
      </c>
      <c r="J252">
        <f t="shared" si="78"/>
        <v>14.9</v>
      </c>
      <c r="K252">
        <f t="shared" si="78"/>
        <v>12.63222</v>
      </c>
      <c r="L252">
        <f t="shared" si="78"/>
        <v>7.9017098068456049</v>
      </c>
      <c r="M252">
        <f t="shared" si="77"/>
        <v>0.67254447699676312</v>
      </c>
      <c r="N252">
        <f t="shared" si="81"/>
        <v>0.41542766389730795</v>
      </c>
      <c r="O252">
        <f t="shared" si="68"/>
        <v>203.12143404792033</v>
      </c>
      <c r="P252">
        <f t="shared" si="69"/>
        <v>0.39781063857348331</v>
      </c>
      <c r="Q252">
        <f t="shared" si="70"/>
        <v>0.14590049086743415</v>
      </c>
      <c r="R252">
        <f t="shared" si="71"/>
        <v>0.37008965255311355</v>
      </c>
      <c r="S252" t="str">
        <f t="shared" si="82"/>
        <v>-</v>
      </c>
      <c r="T252" t="str">
        <f t="shared" si="66"/>
        <v>No</v>
      </c>
      <c r="U252" t="str">
        <f t="shared" si="67"/>
        <v>Yes</v>
      </c>
    </row>
    <row r="253" spans="2:21">
      <c r="B253" s="5">
        <f t="shared" si="72"/>
        <v>8.8713539410423703</v>
      </c>
      <c r="C253" s="5">
        <f t="shared" si="73"/>
        <v>-13.508759830719848</v>
      </c>
      <c r="D253">
        <f t="shared" si="74"/>
        <v>8.8713539410423703</v>
      </c>
      <c r="E253" s="5">
        <f t="shared" si="75"/>
        <v>5.9976544037422877E-3</v>
      </c>
      <c r="F253" s="5">
        <f t="shared" si="63"/>
        <v>2.7813557856164541E-2</v>
      </c>
      <c r="G253" s="5">
        <f t="shared" si="64"/>
        <v>-0.71876483999999996</v>
      </c>
      <c r="H253">
        <f t="shared" si="76"/>
        <v>247</v>
      </c>
      <c r="I253">
        <f t="shared" si="65"/>
        <v>4.310963252425994</v>
      </c>
      <c r="J253">
        <f t="shared" si="78"/>
        <v>14.9</v>
      </c>
      <c r="K253">
        <f t="shared" si="78"/>
        <v>12.63222</v>
      </c>
      <c r="L253">
        <f t="shared" si="78"/>
        <v>7.9017098068456049</v>
      </c>
      <c r="M253">
        <f t="shared" si="77"/>
        <v>0.68196528403823775</v>
      </c>
      <c r="N253">
        <f t="shared" si="81"/>
        <v>0.42124685354963182</v>
      </c>
      <c r="O253">
        <f t="shared" si="68"/>
        <v>203.54268090146996</v>
      </c>
      <c r="P253">
        <f t="shared" si="69"/>
        <v>0.39586422187375486</v>
      </c>
      <c r="Q253">
        <f t="shared" si="70"/>
        <v>0.14703869196414091</v>
      </c>
      <c r="R253">
        <f t="shared" si="71"/>
        <v>0.36754333788709587</v>
      </c>
      <c r="S253" t="str">
        <f t="shared" si="82"/>
        <v>-</v>
      </c>
      <c r="T253" t="str">
        <f t="shared" si="66"/>
        <v>No</v>
      </c>
      <c r="U253" t="str">
        <f t="shared" si="67"/>
        <v>Yes</v>
      </c>
    </row>
    <row r="254" spans="2:21">
      <c r="B254" s="5">
        <f t="shared" si="72"/>
        <v>8.9346411490763078</v>
      </c>
      <c r="C254" s="5">
        <f t="shared" si="73"/>
        <v>-13.36460784922734</v>
      </c>
      <c r="D254">
        <f t="shared" si="74"/>
        <v>8.9346411490763078</v>
      </c>
      <c r="E254" s="5">
        <f t="shared" si="75"/>
        <v>6.0194039687020001E-3</v>
      </c>
      <c r="F254" s="5">
        <f t="shared" si="63"/>
        <v>2.6665759136106824E-2</v>
      </c>
      <c r="G254" s="5">
        <f t="shared" si="64"/>
        <v>-0.71876483999999996</v>
      </c>
      <c r="H254">
        <f t="shared" si="76"/>
        <v>248</v>
      </c>
      <c r="I254">
        <f t="shared" si="65"/>
        <v>4.3284165449459371</v>
      </c>
      <c r="J254">
        <f t="shared" si="78"/>
        <v>14.9</v>
      </c>
      <c r="K254">
        <f t="shared" si="78"/>
        <v>12.63222</v>
      </c>
      <c r="L254">
        <f t="shared" si="78"/>
        <v>7.9017098068456049</v>
      </c>
      <c r="M254">
        <f t="shared" si="77"/>
        <v>0.69165949558917894</v>
      </c>
      <c r="N254">
        <f t="shared" si="81"/>
        <v>0.42723492392367962</v>
      </c>
      <c r="O254">
        <f t="shared" si="68"/>
        <v>203.96991582539366</v>
      </c>
      <c r="P254">
        <f t="shared" si="69"/>
        <v>0.39389268415520412</v>
      </c>
      <c r="Q254">
        <f t="shared" si="70"/>
        <v>0.14813210365087803</v>
      </c>
      <c r="R254">
        <f t="shared" si="71"/>
        <v>0.3649771588729312</v>
      </c>
      <c r="S254" t="str">
        <f t="shared" si="82"/>
        <v>-</v>
      </c>
      <c r="T254" t="str">
        <f t="shared" si="66"/>
        <v>No</v>
      </c>
      <c r="U254" t="str">
        <f t="shared" si="67"/>
        <v>Yes</v>
      </c>
    </row>
    <row r="255" spans="2:21">
      <c r="B255" s="5">
        <f t="shared" si="72"/>
        <v>8.9992954014413495</v>
      </c>
      <c r="C255" s="5">
        <f t="shared" si="73"/>
        <v>-13.222511912576454</v>
      </c>
      <c r="D255">
        <f t="shared" si="74"/>
        <v>8.9992954014413495</v>
      </c>
      <c r="E255" s="5">
        <f t="shared" si="75"/>
        <v>6.0403812355437989E-3</v>
      </c>
      <c r="F255" s="5">
        <f t="shared" si="63"/>
        <v>2.5509837767499245E-2</v>
      </c>
      <c r="G255" s="5">
        <f t="shared" si="64"/>
        <v>-0.71876483999999996</v>
      </c>
      <c r="H255">
        <f t="shared" si="76"/>
        <v>249</v>
      </c>
      <c r="I255">
        <f t="shared" si="65"/>
        <v>4.3458698374658802</v>
      </c>
      <c r="J255">
        <f t="shared" si="78"/>
        <v>14.9</v>
      </c>
      <c r="K255">
        <f t="shared" si="78"/>
        <v>12.63222</v>
      </c>
      <c r="L255">
        <f t="shared" si="78"/>
        <v>7.9017098068456049</v>
      </c>
      <c r="M255">
        <f t="shared" si="77"/>
        <v>0.7016345147973635</v>
      </c>
      <c r="N255">
        <f t="shared" si="81"/>
        <v>0.43339644791015464</v>
      </c>
      <c r="O255">
        <f t="shared" si="68"/>
        <v>204.40331227330381</v>
      </c>
      <c r="P255">
        <f t="shared" si="69"/>
        <v>0.39189625765832381</v>
      </c>
      <c r="Q255">
        <f t="shared" si="70"/>
        <v>0.14918039286386794</v>
      </c>
      <c r="R255">
        <f t="shared" si="71"/>
        <v>0.36239189719360632</v>
      </c>
      <c r="S255" t="str">
        <f t="shared" si="82"/>
        <v>-</v>
      </c>
      <c r="T255" t="str">
        <f t="shared" si="66"/>
        <v>No</v>
      </c>
      <c r="U255" t="str">
        <f t="shared" si="67"/>
        <v>Yes</v>
      </c>
    </row>
    <row r="256" spans="2:21">
      <c r="B256" s="5">
        <f t="shared" si="72"/>
        <v>9.065336399539035</v>
      </c>
      <c r="C256" s="5">
        <f t="shared" si="73"/>
        <v>-13.082480567289844</v>
      </c>
      <c r="D256">
        <f t="shared" si="74"/>
        <v>9.065336399539035</v>
      </c>
      <c r="E256" s="5">
        <f t="shared" si="75"/>
        <v>6.0605606466993412E-3</v>
      </c>
      <c r="F256" s="5">
        <f t="shared" si="63"/>
        <v>2.4346145855188333E-2</v>
      </c>
      <c r="G256" s="5">
        <f t="shared" si="64"/>
        <v>-0.71876483999999996</v>
      </c>
      <c r="H256">
        <f t="shared" si="76"/>
        <v>250</v>
      </c>
      <c r="I256">
        <f t="shared" si="65"/>
        <v>4.3633231299858233</v>
      </c>
      <c r="J256">
        <f t="shared" si="78"/>
        <v>14.9</v>
      </c>
      <c r="K256">
        <f t="shared" si="78"/>
        <v>12.63222</v>
      </c>
      <c r="L256">
        <f t="shared" si="78"/>
        <v>7.9017098068456049</v>
      </c>
      <c r="M256">
        <f t="shared" si="77"/>
        <v>0.71189797105875074</v>
      </c>
      <c r="N256">
        <f t="shared" si="81"/>
        <v>0.43973613815223334</v>
      </c>
      <c r="O256">
        <f t="shared" si="68"/>
        <v>204.84304841145604</v>
      </c>
      <c r="P256">
        <f t="shared" si="69"/>
        <v>0.38987517939762023</v>
      </c>
      <c r="Q256">
        <f t="shared" si="70"/>
        <v>0.15018324028402366</v>
      </c>
      <c r="R256">
        <f t="shared" si="71"/>
        <v>0.35978834034487245</v>
      </c>
      <c r="S256" t="str">
        <f t="shared" si="82"/>
        <v>-</v>
      </c>
      <c r="T256" t="str">
        <f t="shared" si="66"/>
        <v>No</v>
      </c>
      <c r="U256" t="str">
        <f t="shared" si="67"/>
        <v>Yes</v>
      </c>
    </row>
    <row r="257" spans="2:21">
      <c r="B257" s="5">
        <f t="shared" si="72"/>
        <v>9.1327841140538233</v>
      </c>
      <c r="C257" s="5">
        <f t="shared" si="73"/>
        <v>-12.944519623015768</v>
      </c>
      <c r="D257">
        <f t="shared" si="74"/>
        <v>9.1327841140538233</v>
      </c>
      <c r="E257" s="5">
        <f t="shared" si="75"/>
        <v>6.0799176166645309E-3</v>
      </c>
      <c r="F257" s="5">
        <f t="shared" si="63"/>
        <v>2.3175037871003459E-2</v>
      </c>
      <c r="G257" s="5">
        <f t="shared" si="64"/>
        <v>-0.71876483999999996</v>
      </c>
      <c r="H257">
        <f t="shared" si="76"/>
        <v>251</v>
      </c>
      <c r="I257">
        <f t="shared" si="65"/>
        <v>4.3807764225057673</v>
      </c>
      <c r="J257">
        <f t="shared" si="78"/>
        <v>14.9</v>
      </c>
      <c r="K257">
        <f t="shared" si="78"/>
        <v>12.63222</v>
      </c>
      <c r="L257">
        <f t="shared" si="78"/>
        <v>7.9017098068456049</v>
      </c>
      <c r="M257">
        <f t="shared" si="77"/>
        <v>0.72245772484267967</v>
      </c>
      <c r="N257">
        <f t="shared" si="81"/>
        <v>0.44625885002606752</v>
      </c>
      <c r="O257">
        <f t="shared" si="68"/>
        <v>205.28930726148209</v>
      </c>
      <c r="P257">
        <f t="shared" si="69"/>
        <v>0.3878296912382721</v>
      </c>
      <c r="Q257">
        <f t="shared" si="70"/>
        <v>0.15114034043436542</v>
      </c>
      <c r="R257">
        <f t="shared" si="71"/>
        <v>0.35716728139536746</v>
      </c>
      <c r="S257" t="str">
        <f t="shared" si="82"/>
        <v>-</v>
      </c>
      <c r="T257" t="str">
        <f t="shared" si="66"/>
        <v>No</v>
      </c>
      <c r="U257" t="str">
        <f t="shared" si="67"/>
        <v>Yes</v>
      </c>
    </row>
    <row r="258" spans="2:21">
      <c r="B258" s="5">
        <f t="shared" si="72"/>
        <v>9.2016587743496192</v>
      </c>
      <c r="C258" s="5">
        <f t="shared" si="73"/>
        <v>-12.808632328654312</v>
      </c>
      <c r="D258">
        <f t="shared" si="74"/>
        <v>9.2016587743496192</v>
      </c>
      <c r="E258" s="5">
        <f t="shared" si="75"/>
        <v>6.0984285619531779E-3</v>
      </c>
      <c r="F258" s="5">
        <f t="shared" si="63"/>
        <v>2.1996870545781508E-2</v>
      </c>
      <c r="G258" s="5">
        <f t="shared" si="64"/>
        <v>-0.71876483999999996</v>
      </c>
      <c r="H258">
        <f t="shared" si="76"/>
        <v>252</v>
      </c>
      <c r="I258">
        <f t="shared" si="65"/>
        <v>4.3982297150257104</v>
      </c>
      <c r="J258">
        <f t="shared" si="78"/>
        <v>14.9</v>
      </c>
      <c r="K258">
        <f t="shared" si="78"/>
        <v>12.63222</v>
      </c>
      <c r="L258">
        <f t="shared" si="78"/>
        <v>7.9017098068456049</v>
      </c>
      <c r="M258">
        <f t="shared" si="77"/>
        <v>0.73332187244958091</v>
      </c>
      <c r="N258">
        <f t="shared" si="81"/>
        <v>0.45296958457960129</v>
      </c>
      <c r="O258">
        <f t="shared" si="68"/>
        <v>205.74227684606169</v>
      </c>
      <c r="P258">
        <f t="shared" si="69"/>
        <v>0.38576003997650904</v>
      </c>
      <c r="Q258">
        <f t="shared" si="70"/>
        <v>0.15205140177285442</v>
      </c>
      <c r="R258">
        <f t="shared" si="71"/>
        <v>0.35452951874503746</v>
      </c>
      <c r="S258" t="str">
        <f t="shared" si="82"/>
        <v>-</v>
      </c>
      <c r="T258" t="str">
        <f t="shared" si="66"/>
        <v>No</v>
      </c>
      <c r="U258" t="str">
        <f t="shared" si="67"/>
        <v>Yes</v>
      </c>
    </row>
    <row r="259" spans="2:21">
      <c r="B259" s="5">
        <f t="shared" si="72"/>
        <v>9.2719808566637756</v>
      </c>
      <c r="C259" s="5">
        <f t="shared" si="73"/>
        <v>-12.674819541741266</v>
      </c>
      <c r="D259">
        <f t="shared" si="74"/>
        <v>9.2719808566637756</v>
      </c>
      <c r="E259" s="5">
        <f t="shared" si="75"/>
        <v>6.1160709298298428E-3</v>
      </c>
      <c r="F259" s="5">
        <f t="shared" si="63"/>
        <v>2.0812002760702844E-2</v>
      </c>
      <c r="G259" s="5">
        <f t="shared" si="64"/>
        <v>-0.71876483999999996</v>
      </c>
      <c r="H259">
        <f t="shared" si="76"/>
        <v>253</v>
      </c>
      <c r="I259">
        <f t="shared" si="65"/>
        <v>4.4156830075456535</v>
      </c>
      <c r="J259">
        <f t="shared" si="78"/>
        <v>14.9</v>
      </c>
      <c r="K259">
        <f t="shared" si="78"/>
        <v>12.63222</v>
      </c>
      <c r="L259">
        <f t="shared" si="78"/>
        <v>7.9017098068456049</v>
      </c>
      <c r="M259">
        <f t="shared" si="77"/>
        <v>0.74449875067804294</v>
      </c>
      <c r="N259">
        <f t="shared" si="81"/>
        <v>0.45987349141539718</v>
      </c>
      <c r="O259">
        <f t="shared" si="68"/>
        <v>206.20215033747709</v>
      </c>
      <c r="P259">
        <f t="shared" si="69"/>
        <v>0.3836664774242346</v>
      </c>
      <c r="Q259">
        <f t="shared" si="70"/>
        <v>0.15291614678141002</v>
      </c>
      <c r="R259">
        <f t="shared" si="71"/>
        <v>0.35187585588193893</v>
      </c>
      <c r="S259" t="str">
        <f t="shared" si="82"/>
        <v>-</v>
      </c>
      <c r="T259" t="str">
        <f t="shared" si="66"/>
        <v>No</v>
      </c>
      <c r="U259" t="str">
        <f t="shared" si="67"/>
        <v>Yes</v>
      </c>
    </row>
    <row r="260" spans="2:21">
      <c r="B260" s="5">
        <f t="shared" si="72"/>
        <v>9.3437710710131938</v>
      </c>
      <c r="C260" s="5">
        <f t="shared" si="73"/>
        <v>-12.543079891047768</v>
      </c>
      <c r="D260">
        <f t="shared" si="74"/>
        <v>9.3437710710131938</v>
      </c>
      <c r="E260" s="5">
        <f t="shared" si="75"/>
        <v>6.1328232257868666E-3</v>
      </c>
      <c r="F260" s="5">
        <f t="shared" si="63"/>
        <v>1.9620795437972807E-2</v>
      </c>
      <c r="G260" s="5">
        <f t="shared" si="64"/>
        <v>-0.71876483999999996</v>
      </c>
      <c r="H260">
        <f t="shared" si="76"/>
        <v>254</v>
      </c>
      <c r="I260">
        <f t="shared" si="65"/>
        <v>4.4331363000655974</v>
      </c>
      <c r="J260">
        <f t="shared" si="78"/>
        <v>14.9</v>
      </c>
      <c r="K260">
        <f t="shared" si="78"/>
        <v>12.63222</v>
      </c>
      <c r="L260">
        <f t="shared" si="78"/>
        <v>7.9017098068456049</v>
      </c>
      <c r="M260">
        <f t="shared" si="77"/>
        <v>0.75599694137567586</v>
      </c>
      <c r="N260">
        <f t="shared" si="81"/>
        <v>0.46697587150168307</v>
      </c>
      <c r="O260">
        <f t="shared" si="68"/>
        <v>206.66912620897878</v>
      </c>
      <c r="P260">
        <f t="shared" si="69"/>
        <v>0.38154926049782528</v>
      </c>
      <c r="Q260">
        <f t="shared" si="70"/>
        <v>0.15373431205033788</v>
      </c>
      <c r="R260">
        <f t="shared" si="71"/>
        <v>0.34920710113748643</v>
      </c>
      <c r="S260" t="str">
        <f t="shared" si="82"/>
        <v>-</v>
      </c>
      <c r="T260" t="str">
        <f t="shared" si="66"/>
        <v>No</v>
      </c>
      <c r="U260" t="str">
        <f t="shared" si="67"/>
        <v>Yes</v>
      </c>
    </row>
    <row r="261" spans="2:21">
      <c r="B261" s="5">
        <f t="shared" si="72"/>
        <v>9.4170503467226574</v>
      </c>
      <c r="C261" s="5">
        <f t="shared" si="73"/>
        <v>-12.413409932393661</v>
      </c>
      <c r="D261">
        <f t="shared" si="74"/>
        <v>9.4170503467226574</v>
      </c>
      <c r="E261" s="5">
        <f t="shared" si="75"/>
        <v>6.1486650397321145E-3</v>
      </c>
      <c r="F261" s="5">
        <f t="shared" si="63"/>
        <v>1.842361143088151E-2</v>
      </c>
      <c r="G261" s="5">
        <f t="shared" si="64"/>
        <v>-0.71876483999999996</v>
      </c>
      <c r="H261">
        <f t="shared" si="76"/>
        <v>255</v>
      </c>
      <c r="I261">
        <f t="shared" si="65"/>
        <v>4.4505895925855405</v>
      </c>
      <c r="J261">
        <f t="shared" si="78"/>
        <v>14.9</v>
      </c>
      <c r="K261">
        <f t="shared" si="78"/>
        <v>12.63222</v>
      </c>
      <c r="L261">
        <f t="shared" si="78"/>
        <v>7.9017098068456049</v>
      </c>
      <c r="M261">
        <f t="shared" si="77"/>
        <v>0.76782527584560978</v>
      </c>
      <c r="N261">
        <f t="shared" si="81"/>
        <v>0.47428217989422722</v>
      </c>
      <c r="O261">
        <f t="shared" si="68"/>
        <v>207.14340838887301</v>
      </c>
      <c r="P261">
        <f t="shared" si="69"/>
        <v>0.37940865131150492</v>
      </c>
      <c r="Q261">
        <f t="shared" si="70"/>
        <v>0.15450564835854905</v>
      </c>
      <c r="R261">
        <f t="shared" si="71"/>
        <v>0.34652406744022773</v>
      </c>
      <c r="S261" t="str">
        <f t="shared" si="82"/>
        <v>-</v>
      </c>
      <c r="T261" t="str">
        <f t="shared" si="66"/>
        <v>No</v>
      </c>
      <c r="U261" t="str">
        <f t="shared" si="67"/>
        <v>Yes</v>
      </c>
    </row>
    <row r="262" spans="2:21">
      <c r="B262" s="5">
        <f t="shared" si="72"/>
        <v>9.4918398164806987</v>
      </c>
      <c r="C262" s="5">
        <f t="shared" si="73"/>
        <v>-12.285804297707584</v>
      </c>
      <c r="D262">
        <f t="shared" si="74"/>
        <v>9.4918398164806987</v>
      </c>
      <c r="E262" s="5">
        <f t="shared" si="75"/>
        <v>6.1635770708555436E-3</v>
      </c>
      <c r="F262" s="5">
        <f t="shared" ref="F262:F325" si="83">-2*L262*COS(I262)/J262/J262</f>
        <v>1.7220815413274838E-2</v>
      </c>
      <c r="G262" s="5">
        <f t="shared" ref="G262:G325" si="84">-1+L262*L262/J262/J262</f>
        <v>-0.71876483999999996</v>
      </c>
      <c r="H262">
        <f t="shared" si="76"/>
        <v>256</v>
      </c>
      <c r="I262">
        <f t="shared" ref="I262:I325" si="85">H262/360*2*PI()</f>
        <v>4.4680428851054836</v>
      </c>
      <c r="J262">
        <f t="shared" si="78"/>
        <v>14.9</v>
      </c>
      <c r="K262">
        <f t="shared" si="78"/>
        <v>12.63222</v>
      </c>
      <c r="L262">
        <f t="shared" si="78"/>
        <v>7.9017098068456049</v>
      </c>
      <c r="M262">
        <f t="shared" si="77"/>
        <v>0.77999283907769701</v>
      </c>
      <c r="N262">
        <f t="shared" si="81"/>
        <v>0.4817980283499318</v>
      </c>
      <c r="O262">
        <f t="shared" si="68"/>
        <v>207.62520641722296</v>
      </c>
      <c r="P262">
        <f t="shared" si="69"/>
        <v>0.37724491727554438</v>
      </c>
      <c r="Q262">
        <f t="shared" si="70"/>
        <v>0.15522992074953337</v>
      </c>
      <c r="R262">
        <f t="shared" si="71"/>
        <v>0.34382757206821835</v>
      </c>
      <c r="S262" t="str">
        <f t="shared" si="82"/>
        <v>-</v>
      </c>
      <c r="T262" t="str">
        <f t="shared" ref="T262:T325" si="86">IF((D262&gt;22.8),"Yes","No")</f>
        <v>No</v>
      </c>
      <c r="U262" t="str">
        <f t="shared" ref="U262:U325" si="87">IF((D262&lt;14.9),"Yes","No")</f>
        <v>Yes</v>
      </c>
    </row>
    <row r="263" spans="2:21">
      <c r="B263" s="5">
        <f t="shared" si="72"/>
        <v>9.5681607988232411</v>
      </c>
      <c r="C263" s="5">
        <f t="shared" si="73"/>
        <v>-12.160255837397852</v>
      </c>
      <c r="D263">
        <f t="shared" si="74"/>
        <v>9.5681607988232411</v>
      </c>
      <c r="E263" s="5">
        <f t="shared" si="75"/>
        <v>6.1775411511442481E-3</v>
      </c>
      <c r="F263" s="5">
        <f t="shared" si="83"/>
        <v>1.6012773768471499E-2</v>
      </c>
      <c r="G263" s="5">
        <f t="shared" si="84"/>
        <v>-0.71876483999999996</v>
      </c>
      <c r="H263">
        <f t="shared" si="76"/>
        <v>257</v>
      </c>
      <c r="I263">
        <f t="shared" si="85"/>
        <v>4.4854961776254267</v>
      </c>
      <c r="J263">
        <f t="shared" si="78"/>
        <v>14.9</v>
      </c>
      <c r="K263">
        <f t="shared" si="78"/>
        <v>12.63222</v>
      </c>
      <c r="L263">
        <f t="shared" si="78"/>
        <v>7.9017098068456049</v>
      </c>
      <c r="M263">
        <f t="shared" si="77"/>
        <v>0.79250897377047458</v>
      </c>
      <c r="N263">
        <f t="shared" si="81"/>
        <v>0.48952918781118132</v>
      </c>
      <c r="O263">
        <f t="shared" ref="O263:O326" si="88">O262+N263</f>
        <v>208.11473560503413</v>
      </c>
      <c r="P263">
        <f t="shared" ref="P263:P326" si="89">SQRT(D263*D263*SIN(1/360*2*PI())*SIN(1/360*2*PI())+(D263-D262)*(D263-D262))/N263</f>
        <v>0.37505833119949467</v>
      </c>
      <c r="Q263">
        <f t="shared" ref="Q263:Q326" si="90">(D263-D262)/N263</f>
        <v>0.15590690860292583</v>
      </c>
      <c r="R263">
        <f t="shared" ref="R263:R326" si="91">D263*SIN(1/360*2*PI())/N263</f>
        <v>0.34111843640007022</v>
      </c>
      <c r="S263" t="str">
        <f t="shared" si="82"/>
        <v>-</v>
      </c>
      <c r="T263" t="str">
        <f t="shared" si="86"/>
        <v>No</v>
      </c>
      <c r="U263" t="str">
        <f t="shared" si="87"/>
        <v>Yes</v>
      </c>
    </row>
    <row r="264" spans="2:21">
      <c r="B264" s="5">
        <f t="shared" ref="B264:B327" si="92">(-F264+SQRT((F264*F264)-4*E264*G264))/2/E264</f>
        <v>9.6460347789401002</v>
      </c>
      <c r="C264" s="5">
        <f t="shared" ref="C264:C327" si="93">(-F264-SQRT(F264*F264-4*E264*G264))/2/E264</f>
        <v>-12.036755756124576</v>
      </c>
      <c r="D264">
        <f t="shared" ref="D264:D327" si="94">IF((B264&gt;0),B264,IF((C264&gt;5),C264,"?"))</f>
        <v>9.6460347789401002</v>
      </c>
      <c r="E264" s="5">
        <f t="shared" ref="E264:E327" si="95">SIN(I264)*SIN(I264)/K264/K264+COS(I264)*COS(I264)/J264/J264</f>
        <v>6.1905402675174028E-3</v>
      </c>
      <c r="F264" s="5">
        <f t="shared" si="83"/>
        <v>1.4799854477659058E-2</v>
      </c>
      <c r="G264" s="5">
        <f t="shared" si="84"/>
        <v>-0.71876483999999996</v>
      </c>
      <c r="H264">
        <f t="shared" ref="H264:H327" si="96">H263+1</f>
        <v>258</v>
      </c>
      <c r="I264">
        <f t="shared" si="85"/>
        <v>4.5029494701453698</v>
      </c>
      <c r="J264">
        <f t="shared" si="78"/>
        <v>14.9</v>
      </c>
      <c r="K264">
        <f t="shared" si="78"/>
        <v>12.63222</v>
      </c>
      <c r="L264">
        <f t="shared" si="78"/>
        <v>7.9017098068456049</v>
      </c>
      <c r="M264">
        <f t="shared" ref="M264:M327" si="97">0.5*D263*D264*SIN(1/360*2*PI())</f>
        <v>0.80538328410671733</v>
      </c>
      <c r="N264">
        <f t="shared" si="81"/>
        <v>0.49748159073798442</v>
      </c>
      <c r="O264">
        <f t="shared" si="88"/>
        <v>208.6122171957721</v>
      </c>
      <c r="P264">
        <f t="shared" si="89"/>
        <v>0.37284917140073481</v>
      </c>
      <c r="Q264">
        <f t="shared" si="90"/>
        <v>0.15653640570164146</v>
      </c>
      <c r="R264">
        <f t="shared" si="91"/>
        <v>0.33839748566475147</v>
      </c>
      <c r="S264" t="str">
        <f t="shared" si="82"/>
        <v>-</v>
      </c>
      <c r="T264" t="str">
        <f t="shared" si="86"/>
        <v>No</v>
      </c>
      <c r="U264" t="str">
        <f t="shared" si="87"/>
        <v>Yes</v>
      </c>
    </row>
    <row r="265" spans="2:21">
      <c r="B265" s="5">
        <f t="shared" si="92"/>
        <v>9.725483387694247</v>
      </c>
      <c r="C265" s="5">
        <f t="shared" si="93"/>
        <v>-11.915293742086796</v>
      </c>
      <c r="D265">
        <f t="shared" si="94"/>
        <v>9.725483387694247</v>
      </c>
      <c r="E265" s="5">
        <f t="shared" si="95"/>
        <v>6.2025585825540635E-3</v>
      </c>
      <c r="F265" s="5">
        <f t="shared" si="83"/>
        <v>1.3582427007803254E-2</v>
      </c>
      <c r="G265" s="5">
        <f t="shared" si="84"/>
        <v>-0.71876483999999996</v>
      </c>
      <c r="H265">
        <f t="shared" si="96"/>
        <v>259</v>
      </c>
      <c r="I265">
        <f t="shared" si="85"/>
        <v>4.5204027626653138</v>
      </c>
      <c r="J265">
        <f t="shared" si="78"/>
        <v>14.9</v>
      </c>
      <c r="K265">
        <f t="shared" si="78"/>
        <v>12.63222</v>
      </c>
      <c r="L265">
        <f t="shared" si="78"/>
        <v>7.9017098068456049</v>
      </c>
      <c r="M265">
        <f t="shared" si="97"/>
        <v>0.81862563924195741</v>
      </c>
      <c r="N265">
        <f t="shared" si="81"/>
        <v>0.50566133326281637</v>
      </c>
      <c r="O265">
        <f t="shared" si="88"/>
        <v>209.11787852903493</v>
      </c>
      <c r="P265">
        <f t="shared" si="89"/>
        <v>0.37061772181873165</v>
      </c>
      <c r="Q265">
        <f t="shared" si="90"/>
        <v>0.1571182202947948</v>
      </c>
      <c r="R265">
        <f t="shared" si="91"/>
        <v>0.33566554869021503</v>
      </c>
      <c r="S265" t="str">
        <f t="shared" si="82"/>
        <v>-</v>
      </c>
      <c r="T265" t="str">
        <f t="shared" si="86"/>
        <v>No</v>
      </c>
      <c r="U265" t="str">
        <f t="shared" si="87"/>
        <v>Yes</v>
      </c>
    </row>
    <row r="266" spans="2:21">
      <c r="B266" s="5">
        <f t="shared" si="92"/>
        <v>9.8065283787381041</v>
      </c>
      <c r="C266" s="5">
        <f t="shared" si="93"/>
        <v>-11.795858089957735</v>
      </c>
      <c r="D266">
        <f t="shared" si="94"/>
        <v>9.8065283787381041</v>
      </c>
      <c r="E266" s="5">
        <f t="shared" si="95"/>
        <v>6.2135814537886379E-3</v>
      </c>
      <c r="F266" s="5">
        <f t="shared" si="83"/>
        <v>1.2360862199105007E-2</v>
      </c>
      <c r="G266" s="5">
        <f t="shared" si="84"/>
        <v>-0.71876483999999996</v>
      </c>
      <c r="H266">
        <f t="shared" si="96"/>
        <v>260</v>
      </c>
      <c r="I266">
        <f t="shared" si="85"/>
        <v>4.5378560551852569</v>
      </c>
      <c r="J266">
        <f t="shared" si="78"/>
        <v>14.9</v>
      </c>
      <c r="K266">
        <f t="shared" si="78"/>
        <v>12.63222</v>
      </c>
      <c r="L266">
        <f t="shared" si="78"/>
        <v>7.9017098068456049</v>
      </c>
      <c r="M266">
        <f t="shared" si="97"/>
        <v>0.83224617646163779</v>
      </c>
      <c r="N266">
        <f t="shared" si="81"/>
        <v>0.5140746771407787</v>
      </c>
      <c r="O266">
        <f t="shared" si="88"/>
        <v>209.63195320617569</v>
      </c>
      <c r="P266">
        <f t="shared" si="89"/>
        <v>0.36836427213515693</v>
      </c>
      <c r="Q266">
        <f t="shared" si="90"/>
        <v>0.15765217515599009</v>
      </c>
      <c r="R266">
        <f t="shared" si="91"/>
        <v>0.33292345765092762</v>
      </c>
      <c r="S266" t="str">
        <f t="shared" si="82"/>
        <v>-</v>
      </c>
      <c r="T266" t="str">
        <f t="shared" si="86"/>
        <v>No</v>
      </c>
      <c r="U266" t="str">
        <f t="shared" si="87"/>
        <v>Yes</v>
      </c>
    </row>
    <row r="267" spans="2:21">
      <c r="B267" s="5">
        <f t="shared" si="92"/>
        <v>9.8891916036058145</v>
      </c>
      <c r="C267" s="5">
        <f t="shared" si="93"/>
        <v>-11.67843581761789</v>
      </c>
      <c r="D267">
        <f t="shared" si="94"/>
        <v>9.8891916036058145</v>
      </c>
      <c r="E267" s="5">
        <f t="shared" si="95"/>
        <v>6.2235954515504725E-3</v>
      </c>
      <c r="F267" s="5">
        <f t="shared" si="83"/>
        <v>1.1135532152038552E-2</v>
      </c>
      <c r="G267" s="5">
        <f t="shared" si="84"/>
        <v>-0.71876483999999996</v>
      </c>
      <c r="H267">
        <f t="shared" si="96"/>
        <v>261</v>
      </c>
      <c r="I267">
        <f t="shared" si="85"/>
        <v>4.5553093477052</v>
      </c>
      <c r="J267">
        <f t="shared" si="78"/>
        <v>14.9</v>
      </c>
      <c r="K267">
        <f t="shared" si="78"/>
        <v>12.63222</v>
      </c>
      <c r="L267">
        <f t="shared" si="78"/>
        <v>7.9017098068456049</v>
      </c>
      <c r="M267">
        <f t="shared" si="97"/>
        <v>0.84625530395859605</v>
      </c>
      <c r="N267">
        <f>M267/J267/K267/PI()*$K$3</f>
        <v>0.52272805146523837</v>
      </c>
      <c r="O267">
        <f t="shared" si="88"/>
        <v>210.15468125764093</v>
      </c>
      <c r="P267">
        <f t="shared" si="89"/>
        <v>0.36608911790039428</v>
      </c>
      <c r="Q267">
        <f t="shared" si="90"/>
        <v>0.15813810763742325</v>
      </c>
      <c r="R267">
        <f t="shared" si="91"/>
        <v>0.33017204781438347</v>
      </c>
      <c r="S267" t="str">
        <f t="shared" si="82"/>
        <v>-</v>
      </c>
      <c r="T267" t="str">
        <f t="shared" si="86"/>
        <v>No</v>
      </c>
      <c r="U267" t="str">
        <f t="shared" si="87"/>
        <v>Yes</v>
      </c>
    </row>
    <row r="268" spans="2:21">
      <c r="B268" s="5">
        <f t="shared" si="92"/>
        <v>9.9734949846545486</v>
      </c>
      <c r="C268" s="5">
        <f t="shared" si="93"/>
        <v>-11.563012776849249</v>
      </c>
      <c r="D268">
        <f t="shared" si="94"/>
        <v>9.9734949846545486</v>
      </c>
      <c r="E268" s="5">
        <f t="shared" si="95"/>
        <v>6.2325883753258302E-3</v>
      </c>
      <c r="F268" s="5">
        <f t="shared" si="83"/>
        <v>9.9068101140062648E-3</v>
      </c>
      <c r="G268" s="5">
        <f t="shared" si="84"/>
        <v>-0.71876483999999996</v>
      </c>
      <c r="H268">
        <f t="shared" si="96"/>
        <v>262</v>
      </c>
      <c r="I268">
        <f t="shared" si="85"/>
        <v>4.5727626402251431</v>
      </c>
      <c r="J268">
        <f t="shared" si="78"/>
        <v>14.9</v>
      </c>
      <c r="K268">
        <f t="shared" si="78"/>
        <v>12.63222</v>
      </c>
      <c r="L268">
        <f t="shared" si="78"/>
        <v>7.9017098068456049</v>
      </c>
      <c r="M268">
        <f t="shared" si="97"/>
        <v>0.86066370317835517</v>
      </c>
      <c r="N268">
        <f t="shared" ref="N268:N292" si="98">M268/J268/K268/PI()*$K$3</f>
        <v>0.5316280541165026</v>
      </c>
      <c r="O268">
        <f t="shared" si="88"/>
        <v>210.68630931175744</v>
      </c>
      <c r="P268">
        <f t="shared" si="89"/>
        <v>0.36379256066660198</v>
      </c>
      <c r="Q268">
        <f t="shared" si="90"/>
        <v>0.15857586971935766</v>
      </c>
      <c r="R268">
        <f t="shared" si="91"/>
        <v>0.32741215728667222</v>
      </c>
      <c r="S268" t="str">
        <f t="shared" si="82"/>
        <v>-</v>
      </c>
      <c r="T268" t="str">
        <f t="shared" si="86"/>
        <v>No</v>
      </c>
      <c r="U268" t="str">
        <f t="shared" si="87"/>
        <v>Yes</v>
      </c>
    </row>
    <row r="269" spans="2:21">
      <c r="B269" s="5">
        <f t="shared" si="92"/>
        <v>10.059460485722292</v>
      </c>
      <c r="C269" s="5">
        <f t="shared" si="93"/>
        <v>-11.449573758164885</v>
      </c>
      <c r="D269">
        <f t="shared" si="94"/>
        <v>10.059460485722292</v>
      </c>
      <c r="E269" s="5">
        <f t="shared" si="95"/>
        <v>6.2405492686223446E-3</v>
      </c>
      <c r="F269" s="5">
        <f t="shared" si="83"/>
        <v>8.6750703656438277E-3</v>
      </c>
      <c r="G269" s="5">
        <f t="shared" si="84"/>
        <v>-0.71876483999999996</v>
      </c>
      <c r="H269">
        <f t="shared" si="96"/>
        <v>263</v>
      </c>
      <c r="I269">
        <f t="shared" si="85"/>
        <v>4.5902159327450862</v>
      </c>
      <c r="J269">
        <f t="shared" si="78"/>
        <v>14.9</v>
      </c>
      <c r="K269">
        <f t="shared" si="78"/>
        <v>12.63222</v>
      </c>
      <c r="L269">
        <f t="shared" si="78"/>
        <v>7.9017098068456049</v>
      </c>
      <c r="M269">
        <f t="shared" si="97"/>
        <v>0.87548233067516423</v>
      </c>
      <c r="N269">
        <f t="shared" si="98"/>
        <v>0.5407814529082875</v>
      </c>
      <c r="O269">
        <f t="shared" si="88"/>
        <v>211.22709076466572</v>
      </c>
      <c r="P269">
        <f t="shared" si="89"/>
        <v>0.36147490812781841</v>
      </c>
      <c r="Q269">
        <f t="shared" si="90"/>
        <v>0.15896532805521846</v>
      </c>
      <c r="R269">
        <f t="shared" si="91"/>
        <v>0.32464462675718436</v>
      </c>
      <c r="S269" t="str">
        <f t="shared" si="82"/>
        <v>-</v>
      </c>
      <c r="T269" t="str">
        <f t="shared" si="86"/>
        <v>No</v>
      </c>
      <c r="U269" t="str">
        <f t="shared" si="87"/>
        <v>Yes</v>
      </c>
    </row>
    <row r="270" spans="2:21">
      <c r="B270" s="5">
        <f t="shared" si="92"/>
        <v>10.147110080363712</v>
      </c>
      <c r="C270" s="5">
        <f t="shared" si="93"/>
        <v>-11.33810258995695</v>
      </c>
      <c r="D270">
        <f t="shared" si="94"/>
        <v>10.147110080363712</v>
      </c>
      <c r="E270" s="5">
        <f t="shared" si="95"/>
        <v>6.2474684323178152E-3</v>
      </c>
      <c r="F270" s="5">
        <f t="shared" si="83"/>
        <v>7.44068810681072E-3</v>
      </c>
      <c r="G270" s="5">
        <f t="shared" si="84"/>
        <v>-0.71876483999999996</v>
      </c>
      <c r="H270">
        <f t="shared" si="96"/>
        <v>264</v>
      </c>
      <c r="I270">
        <f t="shared" si="85"/>
        <v>4.6076692252650293</v>
      </c>
      <c r="J270">
        <f t="shared" si="78"/>
        <v>14.9</v>
      </c>
      <c r="K270">
        <f t="shared" si="78"/>
        <v>12.63222</v>
      </c>
      <c r="L270">
        <f t="shared" si="78"/>
        <v>7.9017098068456049</v>
      </c>
      <c r="M270">
        <f t="shared" si="97"/>
        <v>0.89072241941694585</v>
      </c>
      <c r="N270">
        <f t="shared" si="98"/>
        <v>0.55019518639377785</v>
      </c>
      <c r="O270">
        <f t="shared" si="88"/>
        <v>211.7772859510595</v>
      </c>
      <c r="P270">
        <f t="shared" si="89"/>
        <v>0.35913647426747047</v>
      </c>
      <c r="Q270">
        <f t="shared" si="90"/>
        <v>0.15930636401222203</v>
      </c>
      <c r="R270">
        <f t="shared" si="91"/>
        <v>0.32187029924252858</v>
      </c>
      <c r="S270" t="str">
        <f t="shared" si="82"/>
        <v>-</v>
      </c>
      <c r="T270" t="str">
        <f t="shared" si="86"/>
        <v>No</v>
      </c>
      <c r="U270" t="str">
        <f t="shared" si="87"/>
        <v>Yes</v>
      </c>
    </row>
    <row r="271" spans="2:21">
      <c r="B271" s="5">
        <f t="shared" si="92"/>
        <v>10.236465717519843</v>
      </c>
      <c r="C271" s="5">
        <f t="shared" si="93"/>
        <v>-11.228582232152673</v>
      </c>
      <c r="D271">
        <f t="shared" si="94"/>
        <v>10.236465717519843</v>
      </c>
      <c r="E271" s="5">
        <f t="shared" si="95"/>
        <v>6.2533374364770961E-3</v>
      </c>
      <c r="F271" s="5">
        <f t="shared" si="83"/>
        <v>6.204039342300652E-3</v>
      </c>
      <c r="G271" s="5">
        <f t="shared" si="84"/>
        <v>-0.71876483999999996</v>
      </c>
      <c r="H271">
        <f t="shared" si="96"/>
        <v>265</v>
      </c>
      <c r="I271">
        <f t="shared" si="85"/>
        <v>4.6251225177849733</v>
      </c>
      <c r="J271">
        <f t="shared" si="78"/>
        <v>14.9</v>
      </c>
      <c r="K271">
        <f t="shared" si="78"/>
        <v>12.63222</v>
      </c>
      <c r="L271">
        <f t="shared" si="78"/>
        <v>7.9017098068456049</v>
      </c>
      <c r="M271">
        <f t="shared" si="97"/>
        <v>0.90639547947219923</v>
      </c>
      <c r="N271">
        <f t="shared" si="98"/>
        <v>0.55987636428992382</v>
      </c>
      <c r="O271">
        <f t="shared" si="88"/>
        <v>212.33716231534942</v>
      </c>
      <c r="P271">
        <f t="shared" si="89"/>
        <v>0.35677757951369771</v>
      </c>
      <c r="Q271">
        <f t="shared" si="90"/>
        <v>0.15959887370751766</v>
      </c>
      <c r="R271">
        <f t="shared" si="91"/>
        <v>0.31909001982974133</v>
      </c>
      <c r="S271" t="str">
        <f t="shared" si="82"/>
        <v>-</v>
      </c>
      <c r="T271" t="str">
        <f t="shared" si="86"/>
        <v>No</v>
      </c>
      <c r="U271" t="str">
        <f t="shared" si="87"/>
        <v>Yes</v>
      </c>
    </row>
    <row r="272" spans="2:21">
      <c r="B272" s="5">
        <f t="shared" si="92"/>
        <v>10.327549284471486</v>
      </c>
      <c r="C272" s="5">
        <f t="shared" si="93"/>
        <v>-11.120994864572745</v>
      </c>
      <c r="D272">
        <f t="shared" si="94"/>
        <v>10.327549284471486</v>
      </c>
      <c r="E272" s="5">
        <f t="shared" si="95"/>
        <v>6.2581491306226691E-3</v>
      </c>
      <c r="F272" s="5">
        <f t="shared" si="83"/>
        <v>4.9655007673071027E-3</v>
      </c>
      <c r="G272" s="5">
        <f t="shared" si="84"/>
        <v>-0.71876483999999996</v>
      </c>
      <c r="H272">
        <f t="shared" si="96"/>
        <v>266</v>
      </c>
      <c r="I272">
        <f t="shared" si="85"/>
        <v>4.6425758103049164</v>
      </c>
      <c r="J272">
        <f t="shared" si="78"/>
        <v>14.9</v>
      </c>
      <c r="K272">
        <f t="shared" si="78"/>
        <v>12.63222</v>
      </c>
      <c r="L272">
        <f t="shared" si="78"/>
        <v>7.9017098068456049</v>
      </c>
      <c r="M272">
        <f t="shared" si="97"/>
        <v>0.92251329800649706</v>
      </c>
      <c r="N272">
        <f t="shared" si="98"/>
        <v>0.56983226747527749</v>
      </c>
      <c r="O272">
        <f t="shared" si="88"/>
        <v>212.90699458282469</v>
      </c>
      <c r="P272">
        <f t="shared" si="89"/>
        <v>0.35439855090291428</v>
      </c>
      <c r="Q272">
        <f t="shared" si="90"/>
        <v>0.15984276803979697</v>
      </c>
      <c r="R272">
        <f t="shared" si="91"/>
        <v>0.31630463541886511</v>
      </c>
      <c r="S272" t="str">
        <f t="shared" si="82"/>
        <v>-</v>
      </c>
      <c r="T272" t="str">
        <f t="shared" si="86"/>
        <v>No</v>
      </c>
      <c r="U272" t="str">
        <f t="shared" si="87"/>
        <v>Yes</v>
      </c>
    </row>
    <row r="273" spans="2:21">
      <c r="B273" s="5">
        <f t="shared" si="92"/>
        <v>10.420382566920452</v>
      </c>
      <c r="C273" s="5">
        <f t="shared" si="93"/>
        <v>-11.015321970189429</v>
      </c>
      <c r="D273">
        <f t="shared" si="94"/>
        <v>10.420382566920452</v>
      </c>
      <c r="E273" s="5">
        <f t="shared" si="95"/>
        <v>6.261897652446404E-3</v>
      </c>
      <c r="F273" s="5">
        <f t="shared" si="83"/>
        <v>3.7254496526778836E-3</v>
      </c>
      <c r="G273" s="5">
        <f t="shared" si="84"/>
        <v>-0.71876483999999996</v>
      </c>
      <c r="H273">
        <f t="shared" si="96"/>
        <v>267</v>
      </c>
      <c r="I273">
        <f t="shared" si="85"/>
        <v>4.6600291028248604</v>
      </c>
      <c r="J273">
        <f t="shared" si="78"/>
        <v>14.9</v>
      </c>
      <c r="K273">
        <f t="shared" si="78"/>
        <v>12.63222</v>
      </c>
      <c r="L273">
        <f t="shared" si="78"/>
        <v>7.9017098068456049</v>
      </c>
      <c r="M273">
        <f t="shared" si="97"/>
        <v>0.93908793851050754</v>
      </c>
      <c r="N273">
        <f t="shared" si="98"/>
        <v>0.58007034751314523</v>
      </c>
      <c r="O273">
        <f t="shared" si="88"/>
        <v>213.48706493033785</v>
      </c>
      <c r="P273">
        <f t="shared" si="89"/>
        <v>0.35199972225214005</v>
      </c>
      <c r="Q273">
        <f t="shared" si="90"/>
        <v>0.16003797271651163</v>
      </c>
      <c r="R273">
        <f t="shared" si="91"/>
        <v>0.31351499446497416</v>
      </c>
      <c r="S273" t="str">
        <f t="shared" si="82"/>
        <v>-</v>
      </c>
      <c r="T273" t="str">
        <f t="shared" si="86"/>
        <v>No</v>
      </c>
      <c r="U273" t="str">
        <f t="shared" si="87"/>
        <v>Yes</v>
      </c>
    </row>
    <row r="274" spans="2:21">
      <c r="B274" s="5">
        <f t="shared" si="92"/>
        <v>10.514987206036951</v>
      </c>
      <c r="C274" s="5">
        <f t="shared" si="93"/>
        <v>-10.911544413483641</v>
      </c>
      <c r="D274">
        <f t="shared" si="94"/>
        <v>10.514987206036951</v>
      </c>
      <c r="E274" s="5">
        <f t="shared" si="95"/>
        <v>6.2645784349518712E-3</v>
      </c>
      <c r="F274" s="5">
        <f t="shared" si="83"/>
        <v>2.4842637299952804E-3</v>
      </c>
      <c r="G274" s="5">
        <f t="shared" si="84"/>
        <v>-0.71876483999999996</v>
      </c>
      <c r="H274">
        <f t="shared" si="96"/>
        <v>268</v>
      </c>
      <c r="I274">
        <f t="shared" si="85"/>
        <v>4.6774823953448035</v>
      </c>
      <c r="J274">
        <f t="shared" si="78"/>
        <v>14.9</v>
      </c>
      <c r="K274">
        <f t="shared" si="78"/>
        <v>12.63222</v>
      </c>
      <c r="L274">
        <f t="shared" si="78"/>
        <v>7.9017098068456049</v>
      </c>
      <c r="M274">
        <f t="shared" si="97"/>
        <v>0.9561317391754216</v>
      </c>
      <c r="N274">
        <f t="shared" si="98"/>
        <v>0.59059822564809672</v>
      </c>
      <c r="O274">
        <f t="shared" si="88"/>
        <v>214.07766315598596</v>
      </c>
      <c r="P274">
        <f t="shared" si="89"/>
        <v>0.34958143434046229</v>
      </c>
      <c r="Q274">
        <f t="shared" si="90"/>
        <v>0.16018442827640356</v>
      </c>
      <c r="R274">
        <f t="shared" si="91"/>
        <v>0.31072194671972675</v>
      </c>
      <c r="S274" t="str">
        <f t="shared" si="82"/>
        <v>-</v>
      </c>
      <c r="T274" t="str">
        <f t="shared" si="86"/>
        <v>No</v>
      </c>
      <c r="U274" t="str">
        <f t="shared" si="87"/>
        <v>Yes</v>
      </c>
    </row>
    <row r="275" spans="2:21">
      <c r="B275" s="5">
        <f t="shared" si="92"/>
        <v>10.611384652305979</v>
      </c>
      <c r="C275" s="5">
        <f t="shared" si="93"/>
        <v>-10.809642514100195</v>
      </c>
      <c r="D275">
        <f t="shared" si="94"/>
        <v>10.611384652305979</v>
      </c>
      <c r="E275" s="5">
        <f t="shared" si="95"/>
        <v>6.266188212018531E-3</v>
      </c>
      <c r="F275" s="5">
        <f t="shared" si="83"/>
        <v>1.242321076514917E-3</v>
      </c>
      <c r="G275" s="5">
        <f t="shared" si="84"/>
        <v>-0.71876483999999996</v>
      </c>
      <c r="H275">
        <f t="shared" si="96"/>
        <v>269</v>
      </c>
      <c r="I275">
        <f t="shared" si="85"/>
        <v>4.6949356878647466</v>
      </c>
      <c r="J275">
        <f t="shared" si="78"/>
        <v>14.9</v>
      </c>
      <c r="K275">
        <f t="shared" si="78"/>
        <v>12.63222</v>
      </c>
      <c r="L275">
        <f t="shared" si="78"/>
        <v>7.9017098068456049</v>
      </c>
      <c r="M275">
        <f t="shared" si="97"/>
        <v>0.97365731032532687</v>
      </c>
      <c r="N275">
        <f t="shared" si="98"/>
        <v>0.60142369121995398</v>
      </c>
      <c r="O275">
        <f t="shared" si="88"/>
        <v>214.67908684720592</v>
      </c>
      <c r="P275">
        <f t="shared" si="89"/>
        <v>0.34714403510031405</v>
      </c>
      <c r="Q275">
        <f t="shared" si="90"/>
        <v>0.16028209010771041</v>
      </c>
      <c r="R275">
        <f t="shared" si="91"/>
        <v>0.30792634297252303</v>
      </c>
      <c r="S275" t="str">
        <f t="shared" si="82"/>
        <v>-</v>
      </c>
      <c r="T275" t="str">
        <f t="shared" si="86"/>
        <v>No</v>
      </c>
      <c r="U275" t="str">
        <f t="shared" si="87"/>
        <v>Yes</v>
      </c>
    </row>
    <row r="276" spans="2:21">
      <c r="B276" s="5">
        <f t="shared" si="92"/>
        <v>10.709596116</v>
      </c>
      <c r="C276" s="5">
        <f t="shared" si="93"/>
        <v>-10.709596116</v>
      </c>
      <c r="D276">
        <f t="shared" si="94"/>
        <v>10.709596116</v>
      </c>
      <c r="E276" s="5">
        <f t="shared" si="95"/>
        <v>6.2667250223809971E-3</v>
      </c>
      <c r="F276" s="5">
        <f t="shared" si="83"/>
        <v>1.3081529067600356E-17</v>
      </c>
      <c r="G276" s="5">
        <f t="shared" si="84"/>
        <v>-0.71876483999999996</v>
      </c>
      <c r="H276">
        <f t="shared" si="96"/>
        <v>270</v>
      </c>
      <c r="I276">
        <f t="shared" si="85"/>
        <v>4.7123889803846897</v>
      </c>
      <c r="J276">
        <f t="shared" si="78"/>
        <v>14.9</v>
      </c>
      <c r="K276">
        <f t="shared" si="78"/>
        <v>12.63222</v>
      </c>
      <c r="L276">
        <f t="shared" si="78"/>
        <v>7.9017098068456049</v>
      </c>
      <c r="M276">
        <f t="shared" si="97"/>
        <v>0.99167753080939736</v>
      </c>
      <c r="N276">
        <f t="shared" si="98"/>
        <v>0.61255469943526319</v>
      </c>
      <c r="O276">
        <f t="shared" si="88"/>
        <v>215.29164154664119</v>
      </c>
      <c r="P276">
        <f t="shared" si="89"/>
        <v>0.34468787981894972</v>
      </c>
      <c r="Q276">
        <f t="shared" si="90"/>
        <v>0.16033092846167987</v>
      </c>
      <c r="R276">
        <f t="shared" si="91"/>
        <v>0.30512903479134595</v>
      </c>
      <c r="S276" t="str">
        <f>IF((D276=MAX(D$6:D$366)),"Apogee",IF((D276=MIN(D$6:D$366)),"Perigee","-"))</f>
        <v>-</v>
      </c>
      <c r="T276" t="str">
        <f t="shared" si="86"/>
        <v>No</v>
      </c>
      <c r="U276" t="str">
        <f t="shared" si="87"/>
        <v>Yes</v>
      </c>
    </row>
    <row r="277" spans="2:21">
      <c r="B277" s="5">
        <f t="shared" si="92"/>
        <v>10.809642514100194</v>
      </c>
      <c r="C277" s="5">
        <f t="shared" si="93"/>
        <v>-10.611384652305981</v>
      </c>
      <c r="D277">
        <f t="shared" si="94"/>
        <v>10.809642514100194</v>
      </c>
      <c r="E277" s="5">
        <f t="shared" si="95"/>
        <v>6.266188212018531E-3</v>
      </c>
      <c r="F277" s="5">
        <f t="shared" si="83"/>
        <v>-1.242321076514891E-3</v>
      </c>
      <c r="G277" s="5">
        <f t="shared" si="84"/>
        <v>-0.71876483999999996</v>
      </c>
      <c r="H277">
        <f t="shared" si="96"/>
        <v>271</v>
      </c>
      <c r="I277">
        <f t="shared" si="85"/>
        <v>4.7298422729046328</v>
      </c>
      <c r="J277">
        <f t="shared" si="78"/>
        <v>14.9</v>
      </c>
      <c r="K277">
        <f t="shared" si="78"/>
        <v>12.63222</v>
      </c>
      <c r="L277">
        <f t="shared" si="78"/>
        <v>7.9017098068456049</v>
      </c>
      <c r="M277">
        <f t="shared" si="97"/>
        <v>1.0102055432497825</v>
      </c>
      <c r="N277">
        <f t="shared" si="98"/>
        <v>0.62399936843193771</v>
      </c>
      <c r="O277">
        <f t="shared" si="88"/>
        <v>215.91564091507311</v>
      </c>
      <c r="P277">
        <f t="shared" si="89"/>
        <v>0.34221333135083276</v>
      </c>
      <c r="Q277">
        <f t="shared" si="90"/>
        <v>0.16033092846167848</v>
      </c>
      <c r="R277">
        <f t="shared" si="91"/>
        <v>0.30233087426336569</v>
      </c>
      <c r="S277" t="str">
        <f t="shared" ref="S277:S302" si="99">IF((D277=MAX(D$6:D$366)),"Apogee",IF((D277=MIN(D$6:D$366)),"Perigee","-"))</f>
        <v>-</v>
      </c>
      <c r="T277" t="str">
        <f t="shared" si="86"/>
        <v>No</v>
      </c>
      <c r="U277" t="str">
        <f t="shared" si="87"/>
        <v>Yes</v>
      </c>
    </row>
    <row r="278" spans="2:21">
      <c r="B278" s="5">
        <f t="shared" si="92"/>
        <v>10.911544413483639</v>
      </c>
      <c r="C278" s="5">
        <f t="shared" si="93"/>
        <v>-10.514987206036952</v>
      </c>
      <c r="D278">
        <f t="shared" si="94"/>
        <v>10.911544413483639</v>
      </c>
      <c r="E278" s="5">
        <f t="shared" si="95"/>
        <v>6.2645784349518712E-3</v>
      </c>
      <c r="F278" s="5">
        <f t="shared" si="83"/>
        <v>-2.4842637299952548E-3</v>
      </c>
      <c r="G278" s="5">
        <f t="shared" si="84"/>
        <v>-0.71876483999999996</v>
      </c>
      <c r="H278">
        <f t="shared" si="96"/>
        <v>272</v>
      </c>
      <c r="I278">
        <f t="shared" si="85"/>
        <v>4.7472955654245759</v>
      </c>
      <c r="J278">
        <f t="shared" si="78"/>
        <v>14.9</v>
      </c>
      <c r="K278">
        <f t="shared" si="78"/>
        <v>12.63222</v>
      </c>
      <c r="L278">
        <f t="shared" si="78"/>
        <v>7.9017098068456049</v>
      </c>
      <c r="M278">
        <f t="shared" si="97"/>
        <v>1.0292547480338023</v>
      </c>
      <c r="N278">
        <f t="shared" si="98"/>
        <v>0.63576597556826364</v>
      </c>
      <c r="O278">
        <f t="shared" si="88"/>
        <v>216.55140689064137</v>
      </c>
      <c r="P278">
        <f t="shared" si="89"/>
        <v>0.33972076034145904</v>
      </c>
      <c r="Q278">
        <f t="shared" si="90"/>
        <v>0.16028209010770553</v>
      </c>
      <c r="R278">
        <f t="shared" si="91"/>
        <v>0.29953271373538554</v>
      </c>
      <c r="S278" t="str">
        <f t="shared" si="99"/>
        <v>-</v>
      </c>
      <c r="T278" t="str">
        <f t="shared" si="86"/>
        <v>No</v>
      </c>
      <c r="U278" t="str">
        <f t="shared" si="87"/>
        <v>Yes</v>
      </c>
    </row>
    <row r="279" spans="2:21">
      <c r="B279" s="5">
        <f t="shared" si="92"/>
        <v>11.015321970189428</v>
      </c>
      <c r="C279" s="5">
        <f t="shared" si="93"/>
        <v>-10.420382566920456</v>
      </c>
      <c r="D279">
        <f t="shared" si="94"/>
        <v>11.015321970189428</v>
      </c>
      <c r="E279" s="5">
        <f t="shared" si="95"/>
        <v>6.2618976524464031E-3</v>
      </c>
      <c r="F279" s="5">
        <f t="shared" si="83"/>
        <v>-3.725449652677858E-3</v>
      </c>
      <c r="G279" s="5">
        <f t="shared" si="84"/>
        <v>-0.71876483999999996</v>
      </c>
      <c r="H279">
        <f t="shared" si="96"/>
        <v>273</v>
      </c>
      <c r="I279">
        <f t="shared" si="85"/>
        <v>4.764748857944519</v>
      </c>
      <c r="J279">
        <f t="shared" si="78"/>
        <v>14.9</v>
      </c>
      <c r="K279">
        <f t="shared" si="78"/>
        <v>12.63222</v>
      </c>
      <c r="L279">
        <f t="shared" si="78"/>
        <v>7.9017098068456049</v>
      </c>
      <c r="M279">
        <f t="shared" si="97"/>
        <v>1.0488387959314749</v>
      </c>
      <c r="N279">
        <f t="shared" si="98"/>
        <v>0.64786295286278139</v>
      </c>
      <c r="O279">
        <f t="shared" si="88"/>
        <v>217.19926984350417</v>
      </c>
      <c r="P279">
        <f t="shared" si="89"/>
        <v>0.33721054546330437</v>
      </c>
      <c r="Q279">
        <f t="shared" si="90"/>
        <v>0.16018442827640497</v>
      </c>
      <c r="R279">
        <f t="shared" si="91"/>
        <v>0.29673540555420841</v>
      </c>
      <c r="S279" t="str">
        <f t="shared" si="99"/>
        <v>-</v>
      </c>
      <c r="T279" t="str">
        <f t="shared" si="86"/>
        <v>No</v>
      </c>
      <c r="U279" t="str">
        <f t="shared" si="87"/>
        <v>Yes</v>
      </c>
    </row>
    <row r="280" spans="2:21">
      <c r="B280" s="5">
        <f t="shared" si="92"/>
        <v>11.120994864572744</v>
      </c>
      <c r="C280" s="5">
        <f t="shared" si="93"/>
        <v>-10.327549284471484</v>
      </c>
      <c r="D280">
        <f t="shared" si="94"/>
        <v>11.120994864572744</v>
      </c>
      <c r="E280" s="5">
        <f t="shared" si="95"/>
        <v>6.25814913062267E-3</v>
      </c>
      <c r="F280" s="5">
        <f t="shared" si="83"/>
        <v>-4.9655007673070775E-3</v>
      </c>
      <c r="G280" s="5">
        <f t="shared" si="84"/>
        <v>-0.71876483999999996</v>
      </c>
      <c r="H280">
        <f t="shared" si="96"/>
        <v>274</v>
      </c>
      <c r="I280">
        <f t="shared" si="85"/>
        <v>4.782202150464463</v>
      </c>
      <c r="J280">
        <f t="shared" ref="J280:L343" si="100">J279</f>
        <v>14.9</v>
      </c>
      <c r="K280">
        <f t="shared" si="100"/>
        <v>12.63222</v>
      </c>
      <c r="L280">
        <f t="shared" si="100"/>
        <v>7.9017098068456049</v>
      </c>
      <c r="M280">
        <f t="shared" si="97"/>
        <v>1.0689715792115517</v>
      </c>
      <c r="N280">
        <f t="shared" si="98"/>
        <v>0.66029888150669969</v>
      </c>
      <c r="O280">
        <f t="shared" si="88"/>
        <v>217.85956872501086</v>
      </c>
      <c r="P280">
        <f t="shared" si="89"/>
        <v>0.33468307366455502</v>
      </c>
      <c r="Q280">
        <f t="shared" si="90"/>
        <v>0.16003797271651726</v>
      </c>
      <c r="R280">
        <f t="shared" si="91"/>
        <v>0.29393980180700474</v>
      </c>
      <c r="S280" t="str">
        <f t="shared" si="99"/>
        <v>-</v>
      </c>
      <c r="T280" t="str">
        <f t="shared" si="86"/>
        <v>No</v>
      </c>
      <c r="U280" t="str">
        <f t="shared" si="87"/>
        <v>Yes</v>
      </c>
    </row>
    <row r="281" spans="2:21">
      <c r="B281" s="5">
        <f t="shared" si="92"/>
        <v>11.228582232152672</v>
      </c>
      <c r="C281" s="5">
        <f t="shared" si="93"/>
        <v>-10.236465717519845</v>
      </c>
      <c r="D281">
        <f t="shared" si="94"/>
        <v>11.228582232152672</v>
      </c>
      <c r="E281" s="5">
        <f t="shared" si="95"/>
        <v>6.2533374364770961E-3</v>
      </c>
      <c r="F281" s="5">
        <f t="shared" si="83"/>
        <v>-6.2040393423006259E-3</v>
      </c>
      <c r="G281" s="5">
        <f t="shared" si="84"/>
        <v>-0.71876483999999996</v>
      </c>
      <c r="H281">
        <f t="shared" si="96"/>
        <v>275</v>
      </c>
      <c r="I281">
        <f t="shared" si="85"/>
        <v>4.7996554429844061</v>
      </c>
      <c r="J281">
        <f t="shared" si="100"/>
        <v>14.9</v>
      </c>
      <c r="K281">
        <f t="shared" si="100"/>
        <v>12.63222</v>
      </c>
      <c r="L281">
        <f t="shared" si="100"/>
        <v>7.9017098068456049</v>
      </c>
      <c r="M281">
        <f t="shared" si="97"/>
        <v>1.0896672211211451</v>
      </c>
      <c r="N281">
        <f t="shared" si="98"/>
        <v>0.67308248536551041</v>
      </c>
      <c r="O281">
        <f t="shared" si="88"/>
        <v>218.53265121037637</v>
      </c>
      <c r="P281">
        <f t="shared" si="89"/>
        <v>0.33213874043134595</v>
      </c>
      <c r="Q281">
        <f t="shared" si="90"/>
        <v>0.15984276803979491</v>
      </c>
      <c r="R281">
        <f t="shared" si="91"/>
        <v>0.29114675406175722</v>
      </c>
      <c r="S281" t="str">
        <f t="shared" si="99"/>
        <v>-</v>
      </c>
      <c r="T281" t="str">
        <f t="shared" si="86"/>
        <v>No</v>
      </c>
      <c r="U281" t="str">
        <f t="shared" si="87"/>
        <v>Yes</v>
      </c>
    </row>
    <row r="282" spans="2:21">
      <c r="B282" s="5">
        <f t="shared" si="92"/>
        <v>11.338102589956948</v>
      </c>
      <c r="C282" s="5">
        <f t="shared" si="93"/>
        <v>-10.147110080363714</v>
      </c>
      <c r="D282">
        <f t="shared" si="94"/>
        <v>11.338102589956948</v>
      </c>
      <c r="E282" s="5">
        <f t="shared" si="95"/>
        <v>6.2474684323178152E-3</v>
      </c>
      <c r="F282" s="5">
        <f t="shared" si="83"/>
        <v>-7.4406881068106948E-3</v>
      </c>
      <c r="G282" s="5">
        <f t="shared" si="84"/>
        <v>-0.71876483999999996</v>
      </c>
      <c r="H282">
        <f t="shared" si="96"/>
        <v>276</v>
      </c>
      <c r="I282">
        <f t="shared" si="85"/>
        <v>4.81710873550435</v>
      </c>
      <c r="J282">
        <f t="shared" si="100"/>
        <v>14.9</v>
      </c>
      <c r="K282">
        <f t="shared" si="100"/>
        <v>12.63222</v>
      </c>
      <c r="L282">
        <f t="shared" si="100"/>
        <v>7.9017098068456049</v>
      </c>
      <c r="M282">
        <f t="shared" si="97"/>
        <v>1.1109400635857143</v>
      </c>
      <c r="N282">
        <f t="shared" si="98"/>
        <v>0.68622262338132511</v>
      </c>
      <c r="O282">
        <f t="shared" si="88"/>
        <v>219.2188738337577</v>
      </c>
      <c r="P282">
        <f t="shared" si="89"/>
        <v>0.32957795006433693</v>
      </c>
      <c r="Q282">
        <f t="shared" si="90"/>
        <v>0.15959887370751644</v>
      </c>
      <c r="R282">
        <f t="shared" si="91"/>
        <v>0.28835711310786633</v>
      </c>
      <c r="S282" t="str">
        <f t="shared" si="99"/>
        <v>-</v>
      </c>
      <c r="T282" t="str">
        <f t="shared" si="86"/>
        <v>No</v>
      </c>
      <c r="U282" t="str">
        <f t="shared" si="87"/>
        <v>Yes</v>
      </c>
    </row>
    <row r="283" spans="2:21">
      <c r="B283" s="5">
        <f t="shared" si="92"/>
        <v>11.449573758164883</v>
      </c>
      <c r="C283" s="5">
        <f t="shared" si="93"/>
        <v>-10.059460485722296</v>
      </c>
      <c r="D283">
        <f t="shared" si="94"/>
        <v>11.449573758164883</v>
      </c>
      <c r="E283" s="5">
        <f t="shared" si="95"/>
        <v>6.2405492686223446E-3</v>
      </c>
      <c r="F283" s="5">
        <f t="shared" si="83"/>
        <v>-8.6750703656438017E-3</v>
      </c>
      <c r="G283" s="5">
        <f t="shared" si="84"/>
        <v>-0.71876483999999996</v>
      </c>
      <c r="H283">
        <f t="shared" si="96"/>
        <v>277</v>
      </c>
      <c r="I283">
        <f t="shared" si="85"/>
        <v>4.8345620280242931</v>
      </c>
      <c r="J283">
        <f t="shared" si="100"/>
        <v>14.9</v>
      </c>
      <c r="K283">
        <f t="shared" si="100"/>
        <v>12.63222</v>
      </c>
      <c r="L283">
        <f t="shared" si="100"/>
        <v>7.9017098068456049</v>
      </c>
      <c r="M283">
        <f t="shared" si="97"/>
        <v>1.1328046529776776</v>
      </c>
      <c r="N283">
        <f t="shared" si="98"/>
        <v>0.69972828078221239</v>
      </c>
      <c r="O283">
        <f t="shared" si="88"/>
        <v>219.91860211453991</v>
      </c>
      <c r="P283">
        <f t="shared" si="89"/>
        <v>0.32700111597023718</v>
      </c>
      <c r="Q283">
        <f t="shared" si="90"/>
        <v>0.15930636401221793</v>
      </c>
      <c r="R283">
        <f t="shared" si="91"/>
        <v>0.28557172869698999</v>
      </c>
      <c r="S283" t="str">
        <f t="shared" si="99"/>
        <v>-</v>
      </c>
      <c r="T283" t="str">
        <f t="shared" si="86"/>
        <v>No</v>
      </c>
      <c r="U283" t="str">
        <f t="shared" si="87"/>
        <v>Yes</v>
      </c>
    </row>
    <row r="284" spans="2:21">
      <c r="B284" s="5">
        <f t="shared" si="92"/>
        <v>11.563012776849247</v>
      </c>
      <c r="C284" s="5">
        <f t="shared" si="93"/>
        <v>-9.9734949846545522</v>
      </c>
      <c r="D284">
        <f t="shared" si="94"/>
        <v>11.563012776849247</v>
      </c>
      <c r="E284" s="5">
        <f t="shared" si="95"/>
        <v>6.2325883753258302E-3</v>
      </c>
      <c r="F284" s="5">
        <f t="shared" si="83"/>
        <v>-9.9068101140062387E-3</v>
      </c>
      <c r="G284" s="5">
        <f t="shared" si="84"/>
        <v>-0.71876483999999996</v>
      </c>
      <c r="H284">
        <f t="shared" si="96"/>
        <v>278</v>
      </c>
      <c r="I284">
        <f t="shared" si="85"/>
        <v>4.8520153205442362</v>
      </c>
      <c r="J284">
        <f t="shared" si="100"/>
        <v>14.9</v>
      </c>
      <c r="K284">
        <f t="shared" si="100"/>
        <v>12.63222</v>
      </c>
      <c r="L284">
        <f t="shared" si="100"/>
        <v>7.9017098068456049</v>
      </c>
      <c r="M284">
        <f t="shared" si="97"/>
        <v>1.1552757237932965</v>
      </c>
      <c r="N284">
        <f t="shared" si="98"/>
        <v>0.71360855899948239</v>
      </c>
      <c r="O284">
        <f t="shared" si="88"/>
        <v>220.63221067353939</v>
      </c>
      <c r="P284">
        <f t="shared" si="89"/>
        <v>0.32440866096940585</v>
      </c>
      <c r="Q284">
        <f t="shared" si="90"/>
        <v>0.15896532805521771</v>
      </c>
      <c r="R284">
        <f t="shared" si="91"/>
        <v>0.28279144928420297</v>
      </c>
      <c r="S284" t="str">
        <f t="shared" si="99"/>
        <v>-</v>
      </c>
      <c r="T284" t="str">
        <f t="shared" si="86"/>
        <v>No</v>
      </c>
      <c r="U284" t="str">
        <f t="shared" si="87"/>
        <v>Yes</v>
      </c>
    </row>
    <row r="285" spans="2:21">
      <c r="B285" s="5">
        <f t="shared" si="92"/>
        <v>11.678435817617887</v>
      </c>
      <c r="C285" s="5">
        <f t="shared" si="93"/>
        <v>-9.8891916036058163</v>
      </c>
      <c r="D285">
        <f t="shared" si="94"/>
        <v>11.678435817617887</v>
      </c>
      <c r="E285" s="5">
        <f t="shared" si="95"/>
        <v>6.2235954515504725E-3</v>
      </c>
      <c r="F285" s="5">
        <f t="shared" si="83"/>
        <v>-1.1135532152038526E-2</v>
      </c>
      <c r="G285" s="5">
        <f t="shared" si="84"/>
        <v>-0.71876483999999996</v>
      </c>
      <c r="H285">
        <f t="shared" si="96"/>
        <v>279</v>
      </c>
      <c r="I285">
        <f t="shared" si="85"/>
        <v>4.8694686130641793</v>
      </c>
      <c r="J285">
        <f t="shared" si="100"/>
        <v>14.9</v>
      </c>
      <c r="K285">
        <f t="shared" si="100"/>
        <v>12.63222</v>
      </c>
      <c r="L285">
        <f t="shared" si="100"/>
        <v>7.9017098068456049</v>
      </c>
      <c r="M285">
        <f t="shared" si="97"/>
        <v>1.178368180068784</v>
      </c>
      <c r="N285">
        <f t="shared" si="98"/>
        <v>0.72787266418850283</v>
      </c>
      <c r="O285">
        <f t="shared" si="88"/>
        <v>221.3600833377279</v>
      </c>
      <c r="P285">
        <f t="shared" si="89"/>
        <v>0.3218010176201328</v>
      </c>
      <c r="Q285">
        <f t="shared" si="90"/>
        <v>0.1585758697193605</v>
      </c>
      <c r="R285">
        <f t="shared" si="91"/>
        <v>0.28001712176954724</v>
      </c>
      <c r="S285" t="str">
        <f t="shared" si="99"/>
        <v>-</v>
      </c>
      <c r="T285" t="str">
        <f t="shared" si="86"/>
        <v>No</v>
      </c>
      <c r="U285" t="str">
        <f t="shared" si="87"/>
        <v>Yes</v>
      </c>
    </row>
    <row r="286" spans="2:21">
      <c r="B286" s="5">
        <f t="shared" si="92"/>
        <v>11.795858089957731</v>
      </c>
      <c r="C286" s="5">
        <f t="shared" si="93"/>
        <v>-9.8065283787381041</v>
      </c>
      <c r="D286">
        <f t="shared" si="94"/>
        <v>11.795858089957731</v>
      </c>
      <c r="E286" s="5">
        <f t="shared" si="95"/>
        <v>6.2135814537886387E-3</v>
      </c>
      <c r="F286" s="5">
        <f t="shared" si="83"/>
        <v>-1.2360862199104983E-2</v>
      </c>
      <c r="G286" s="5">
        <f t="shared" si="84"/>
        <v>-0.71876483999999996</v>
      </c>
      <c r="H286">
        <f t="shared" si="96"/>
        <v>280</v>
      </c>
      <c r="I286">
        <f t="shared" si="85"/>
        <v>4.8869219055841224</v>
      </c>
      <c r="J286">
        <f t="shared" si="100"/>
        <v>14.9</v>
      </c>
      <c r="K286">
        <f t="shared" si="100"/>
        <v>12.63222</v>
      </c>
      <c r="L286">
        <f t="shared" si="100"/>
        <v>7.9017098068456049</v>
      </c>
      <c r="M286">
        <f t="shared" si="97"/>
        <v>1.2020970743578687</v>
      </c>
      <c r="N286">
        <f t="shared" si="98"/>
        <v>0.74252989424323435</v>
      </c>
      <c r="O286">
        <f t="shared" si="88"/>
        <v>222.10261323197113</v>
      </c>
      <c r="P286">
        <f t="shared" si="89"/>
        <v>0.31917862856075835</v>
      </c>
      <c r="Q286">
        <f t="shared" si="90"/>
        <v>0.15813810763742767</v>
      </c>
      <c r="R286">
        <f t="shared" si="91"/>
        <v>0.27724959124005921</v>
      </c>
      <c r="S286" t="str">
        <f t="shared" si="99"/>
        <v>-</v>
      </c>
      <c r="T286" t="str">
        <f t="shared" si="86"/>
        <v>No</v>
      </c>
      <c r="U286" t="str">
        <f t="shared" si="87"/>
        <v>Yes</v>
      </c>
    </row>
    <row r="287" spans="2:21">
      <c r="B287" s="5">
        <f t="shared" si="92"/>
        <v>11.915293742086794</v>
      </c>
      <c r="C287" s="5">
        <f t="shared" si="93"/>
        <v>-9.7254833876942488</v>
      </c>
      <c r="D287">
        <f t="shared" si="94"/>
        <v>11.915293742086794</v>
      </c>
      <c r="E287" s="5">
        <f t="shared" si="95"/>
        <v>6.2025585825540635E-3</v>
      </c>
      <c r="F287" s="5">
        <f t="shared" si="83"/>
        <v>-1.3582427007803228E-2</v>
      </c>
      <c r="G287" s="5">
        <f t="shared" si="84"/>
        <v>-0.71876483999999996</v>
      </c>
      <c r="H287">
        <f t="shared" si="96"/>
        <v>281</v>
      </c>
      <c r="I287">
        <f t="shared" si="85"/>
        <v>4.9043751981040655</v>
      </c>
      <c r="J287">
        <f t="shared" si="100"/>
        <v>14.9</v>
      </c>
      <c r="K287">
        <f t="shared" si="100"/>
        <v>12.63222</v>
      </c>
      <c r="L287">
        <f t="shared" si="100"/>
        <v>7.9017098068456049</v>
      </c>
      <c r="M287">
        <f t="shared" si="97"/>
        <v>1.2264775840844382</v>
      </c>
      <c r="N287">
        <f t="shared" si="98"/>
        <v>0.75758962418936715</v>
      </c>
      <c r="O287">
        <f t="shared" si="88"/>
        <v>222.8602028561605</v>
      </c>
      <c r="P287">
        <f t="shared" si="89"/>
        <v>0.31654194687050458</v>
      </c>
      <c r="Q287">
        <f t="shared" si="90"/>
        <v>0.15765217515599023</v>
      </c>
      <c r="R287">
        <f t="shared" si="91"/>
        <v>0.27448970071234791</v>
      </c>
      <c r="S287" t="str">
        <f t="shared" si="99"/>
        <v>-</v>
      </c>
      <c r="T287" t="str">
        <f t="shared" si="86"/>
        <v>No</v>
      </c>
      <c r="U287" t="str">
        <f t="shared" si="87"/>
        <v>Yes</v>
      </c>
    </row>
    <row r="288" spans="2:21">
      <c r="B288" s="5">
        <f t="shared" si="92"/>
        <v>12.036755756124576</v>
      </c>
      <c r="C288" s="5">
        <f t="shared" si="93"/>
        <v>-9.6460347789401037</v>
      </c>
      <c r="D288">
        <f t="shared" si="94"/>
        <v>12.036755756124576</v>
      </c>
      <c r="E288" s="5">
        <f t="shared" si="95"/>
        <v>6.1905402675174019E-3</v>
      </c>
      <c r="F288" s="5">
        <f t="shared" si="83"/>
        <v>-1.4799854477659032E-2</v>
      </c>
      <c r="G288" s="5">
        <f t="shared" si="84"/>
        <v>-0.71876483999999996</v>
      </c>
      <c r="H288">
        <f t="shared" si="96"/>
        <v>282</v>
      </c>
      <c r="I288">
        <f t="shared" si="85"/>
        <v>4.9218284906240095</v>
      </c>
      <c r="J288">
        <f t="shared" si="100"/>
        <v>14.9</v>
      </c>
      <c r="K288">
        <f t="shared" si="100"/>
        <v>12.63222</v>
      </c>
      <c r="L288">
        <f t="shared" si="100"/>
        <v>7.9017098068456049</v>
      </c>
      <c r="M288">
        <f t="shared" si="97"/>
        <v>1.2515249850754202</v>
      </c>
      <c r="N288">
        <f t="shared" si="98"/>
        <v>0.77306128983570166</v>
      </c>
      <c r="O288">
        <f t="shared" si="88"/>
        <v>223.63326414599621</v>
      </c>
      <c r="P288">
        <f t="shared" si="89"/>
        <v>0.31389143645009765</v>
      </c>
      <c r="Q288">
        <f t="shared" si="90"/>
        <v>0.15711822029479194</v>
      </c>
      <c r="R288">
        <f t="shared" si="91"/>
        <v>0.27173829087580376</v>
      </c>
      <c r="S288" t="str">
        <f t="shared" si="99"/>
        <v>-</v>
      </c>
      <c r="T288" t="str">
        <f t="shared" si="86"/>
        <v>No</v>
      </c>
      <c r="U288" t="str">
        <f t="shared" si="87"/>
        <v>Yes</v>
      </c>
    </row>
    <row r="289" spans="2:21">
      <c r="B289" s="5">
        <f t="shared" si="92"/>
        <v>12.16025583739785</v>
      </c>
      <c r="C289" s="5">
        <f t="shared" si="93"/>
        <v>-9.5681607988232429</v>
      </c>
      <c r="D289">
        <f t="shared" si="94"/>
        <v>12.16025583739785</v>
      </c>
      <c r="E289" s="5">
        <f t="shared" si="95"/>
        <v>6.1775411511442481E-3</v>
      </c>
      <c r="F289" s="5">
        <f t="shared" si="83"/>
        <v>-1.6012773768471475E-2</v>
      </c>
      <c r="G289" s="5">
        <f t="shared" si="84"/>
        <v>-0.71876483999999996</v>
      </c>
      <c r="H289">
        <f t="shared" si="96"/>
        <v>283</v>
      </c>
      <c r="I289">
        <f t="shared" si="85"/>
        <v>4.9392817831439526</v>
      </c>
      <c r="J289">
        <f t="shared" si="100"/>
        <v>14.9</v>
      </c>
      <c r="K289">
        <f t="shared" si="100"/>
        <v>12.63222</v>
      </c>
      <c r="L289">
        <f t="shared" si="100"/>
        <v>7.9017098068456049</v>
      </c>
      <c r="M289">
        <f t="shared" si="97"/>
        <v>1.2772546220708838</v>
      </c>
      <c r="N289">
        <f t="shared" si="98"/>
        <v>0.78895436955837195</v>
      </c>
      <c r="O289">
        <f t="shared" si="88"/>
        <v>224.42221851555459</v>
      </c>
      <c r="P289">
        <f t="shared" si="89"/>
        <v>0.31122757242326204</v>
      </c>
      <c r="Q289">
        <f t="shared" si="90"/>
        <v>0.15653640570164423</v>
      </c>
      <c r="R289">
        <f t="shared" si="91"/>
        <v>0.2689961998365164</v>
      </c>
      <c r="S289" t="str">
        <f t="shared" si="99"/>
        <v>-</v>
      </c>
      <c r="T289" t="str">
        <f t="shared" si="86"/>
        <v>No</v>
      </c>
      <c r="U289" t="str">
        <f t="shared" si="87"/>
        <v>Yes</v>
      </c>
    </row>
    <row r="290" spans="2:21">
      <c r="B290" s="5">
        <f t="shared" si="92"/>
        <v>12.285804297707582</v>
      </c>
      <c r="C290" s="5">
        <f t="shared" si="93"/>
        <v>-9.4918398164807005</v>
      </c>
      <c r="D290">
        <f t="shared" si="94"/>
        <v>12.285804297707582</v>
      </c>
      <c r="E290" s="5">
        <f t="shared" si="95"/>
        <v>6.1635770708555436E-3</v>
      </c>
      <c r="F290" s="5">
        <f t="shared" si="83"/>
        <v>-1.7220815413274814E-2</v>
      </c>
      <c r="G290" s="5">
        <f t="shared" si="84"/>
        <v>-0.71876483999999996</v>
      </c>
      <c r="H290">
        <f t="shared" si="96"/>
        <v>284</v>
      </c>
      <c r="I290">
        <f t="shared" si="85"/>
        <v>4.9567350756638957</v>
      </c>
      <c r="J290">
        <f t="shared" si="100"/>
        <v>14.9</v>
      </c>
      <c r="K290">
        <f t="shared" si="100"/>
        <v>12.63222</v>
      </c>
      <c r="L290">
        <f t="shared" si="100"/>
        <v>7.9017098068456049</v>
      </c>
      <c r="M290">
        <f t="shared" si="97"/>
        <v>1.3036818760005862</v>
      </c>
      <c r="N290">
        <f t="shared" si="98"/>
        <v>0.80527836408771813</v>
      </c>
      <c r="O290">
        <f t="shared" si="88"/>
        <v>225.2274968796423</v>
      </c>
      <c r="P290">
        <f t="shared" si="89"/>
        <v>0.30855084156027246</v>
      </c>
      <c r="Q290">
        <f t="shared" si="90"/>
        <v>0.15590690860291884</v>
      </c>
      <c r="R290">
        <f t="shared" si="91"/>
        <v>0.26626426286197979</v>
      </c>
      <c r="S290" t="str">
        <f t="shared" si="99"/>
        <v>-</v>
      </c>
      <c r="T290" t="str">
        <f t="shared" si="86"/>
        <v>No</v>
      </c>
      <c r="U290" t="str">
        <f t="shared" si="87"/>
        <v>Yes</v>
      </c>
    </row>
    <row r="291" spans="2:21">
      <c r="B291" s="5">
        <f t="shared" si="92"/>
        <v>12.413409932393655</v>
      </c>
      <c r="C291" s="5">
        <f t="shared" si="93"/>
        <v>-9.4170503467226556</v>
      </c>
      <c r="D291">
        <f t="shared" si="94"/>
        <v>12.413409932393655</v>
      </c>
      <c r="E291" s="5">
        <f t="shared" si="95"/>
        <v>6.1486650397321162E-3</v>
      </c>
      <c r="F291" s="5">
        <f t="shared" si="83"/>
        <v>-1.8423611430881486E-2</v>
      </c>
      <c r="G291" s="5">
        <f t="shared" si="84"/>
        <v>-0.71876483999999996</v>
      </c>
      <c r="H291">
        <f t="shared" si="96"/>
        <v>285</v>
      </c>
      <c r="I291">
        <f t="shared" si="85"/>
        <v>4.9741883681838388</v>
      </c>
      <c r="J291">
        <f t="shared" si="100"/>
        <v>14.9</v>
      </c>
      <c r="K291">
        <f t="shared" si="100"/>
        <v>12.63222</v>
      </c>
      <c r="L291">
        <f t="shared" si="100"/>
        <v>7.9017098068456049</v>
      </c>
      <c r="M291">
        <f t="shared" si="97"/>
        <v>1.3308221278089709</v>
      </c>
      <c r="N291">
        <f t="shared" si="98"/>
        <v>0.82204277416315208</v>
      </c>
      <c r="O291">
        <f t="shared" si="88"/>
        <v>226.04953965380545</v>
      </c>
      <c r="P291">
        <f t="shared" si="89"/>
        <v>0.30586174272471134</v>
      </c>
      <c r="Q291">
        <f t="shared" si="90"/>
        <v>0.15522992074953432</v>
      </c>
      <c r="R291">
        <f t="shared" si="91"/>
        <v>0.26354331212666127</v>
      </c>
      <c r="S291" t="str">
        <f t="shared" si="99"/>
        <v>-</v>
      </c>
      <c r="T291" t="str">
        <f t="shared" si="86"/>
        <v>No</v>
      </c>
      <c r="U291" t="str">
        <f t="shared" si="87"/>
        <v>Yes</v>
      </c>
    </row>
    <row r="292" spans="2:21">
      <c r="B292" s="5">
        <f t="shared" si="92"/>
        <v>12.543079891047766</v>
      </c>
      <c r="C292" s="5">
        <f t="shared" si="93"/>
        <v>-9.3437710710131974</v>
      </c>
      <c r="D292">
        <f t="shared" si="94"/>
        <v>12.543079891047766</v>
      </c>
      <c r="E292" s="5">
        <f t="shared" si="95"/>
        <v>6.1328232257868657E-3</v>
      </c>
      <c r="F292" s="5">
        <f t="shared" si="83"/>
        <v>-1.9620795437972776E-2</v>
      </c>
      <c r="G292" s="5">
        <f t="shared" si="84"/>
        <v>-0.71876483999999996</v>
      </c>
      <c r="H292">
        <f t="shared" si="96"/>
        <v>286</v>
      </c>
      <c r="I292">
        <f t="shared" si="85"/>
        <v>4.9916416607037819</v>
      </c>
      <c r="J292">
        <f t="shared" si="100"/>
        <v>14.9</v>
      </c>
      <c r="K292">
        <f t="shared" si="100"/>
        <v>12.63222</v>
      </c>
      <c r="L292">
        <f t="shared" si="100"/>
        <v>7.9017098068456049</v>
      </c>
      <c r="M292">
        <f t="shared" si="97"/>
        <v>1.3586907186041368</v>
      </c>
      <c r="N292">
        <f t="shared" si="98"/>
        <v>0.83925707591735643</v>
      </c>
      <c r="O292">
        <f t="shared" si="88"/>
        <v>226.8887967297228</v>
      </c>
      <c r="P292">
        <f t="shared" si="89"/>
        <v>0.30316078734474566</v>
      </c>
      <c r="Q292">
        <f t="shared" si="90"/>
        <v>0.15450564835854833</v>
      </c>
      <c r="R292">
        <f t="shared" si="91"/>
        <v>0.26083417645851298</v>
      </c>
      <c r="S292" t="str">
        <f t="shared" si="99"/>
        <v>-</v>
      </c>
      <c r="T292" t="str">
        <f t="shared" si="86"/>
        <v>No</v>
      </c>
      <c r="U292" t="str">
        <f t="shared" si="87"/>
        <v>Yes</v>
      </c>
    </row>
    <row r="293" spans="2:21">
      <c r="B293" s="5">
        <f t="shared" si="92"/>
        <v>12.674819541741263</v>
      </c>
      <c r="C293" s="5">
        <f t="shared" si="93"/>
        <v>-9.2719808566637774</v>
      </c>
      <c r="D293">
        <f t="shared" si="94"/>
        <v>12.674819541741263</v>
      </c>
      <c r="E293" s="5">
        <f t="shared" si="95"/>
        <v>6.1160709298298428E-3</v>
      </c>
      <c r="F293" s="5">
        <f t="shared" si="83"/>
        <v>-2.0812002760702816E-2</v>
      </c>
      <c r="G293" s="5">
        <f t="shared" si="84"/>
        <v>-0.71876483999999996</v>
      </c>
      <c r="H293">
        <f t="shared" si="96"/>
        <v>287</v>
      </c>
      <c r="I293">
        <f t="shared" si="85"/>
        <v>5.0090949532237259</v>
      </c>
      <c r="J293">
        <f t="shared" si="100"/>
        <v>14.9</v>
      </c>
      <c r="K293">
        <f t="shared" si="100"/>
        <v>12.63222</v>
      </c>
      <c r="L293">
        <f t="shared" si="100"/>
        <v>7.9017098068456049</v>
      </c>
      <c r="M293">
        <f t="shared" si="97"/>
        <v>1.3873029059006887</v>
      </c>
      <c r="N293">
        <f>M293/J293/K293/PI()*$K$3</f>
        <v>0.85693069384769294</v>
      </c>
      <c r="O293">
        <f t="shared" si="88"/>
        <v>227.74572742357049</v>
      </c>
      <c r="P293">
        <f t="shared" si="89"/>
        <v>0.30044849991023292</v>
      </c>
      <c r="Q293">
        <f t="shared" si="90"/>
        <v>0.15373431205034152</v>
      </c>
      <c r="R293">
        <f t="shared" si="91"/>
        <v>0.25813768108650365</v>
      </c>
      <c r="S293" t="str">
        <f t="shared" si="99"/>
        <v>-</v>
      </c>
      <c r="T293" t="str">
        <f t="shared" si="86"/>
        <v>No</v>
      </c>
      <c r="U293" t="str">
        <f t="shared" si="87"/>
        <v>Yes</v>
      </c>
    </row>
    <row r="294" spans="2:21">
      <c r="B294" s="5">
        <f t="shared" si="92"/>
        <v>12.808632328654307</v>
      </c>
      <c r="C294" s="5">
        <f t="shared" si="93"/>
        <v>-9.201658774349621</v>
      </c>
      <c r="D294">
        <f t="shared" si="94"/>
        <v>12.808632328654307</v>
      </c>
      <c r="E294" s="5">
        <f t="shared" si="95"/>
        <v>6.0984285619531788E-3</v>
      </c>
      <c r="F294" s="5">
        <f t="shared" si="83"/>
        <v>-2.1996870545781484E-2</v>
      </c>
      <c r="G294" s="5">
        <f t="shared" si="84"/>
        <v>-0.71876483999999996</v>
      </c>
      <c r="H294">
        <f t="shared" si="96"/>
        <v>288</v>
      </c>
      <c r="I294">
        <f t="shared" si="85"/>
        <v>5.026548245743669</v>
      </c>
      <c r="J294">
        <f t="shared" si="100"/>
        <v>14.9</v>
      </c>
      <c r="K294">
        <f t="shared" si="100"/>
        <v>12.63222</v>
      </c>
      <c r="L294">
        <f t="shared" si="100"/>
        <v>7.9017098068456049</v>
      </c>
      <c r="M294">
        <f t="shared" si="97"/>
        <v>1.4166738157219283</v>
      </c>
      <c r="N294">
        <f t="shared" ref="N294:N318" si="101">M294/J294/K294/PI()*$K$3</f>
        <v>0.87507297122994365</v>
      </c>
      <c r="O294">
        <f t="shared" si="88"/>
        <v>228.62080039480043</v>
      </c>
      <c r="P294">
        <f t="shared" si="89"/>
        <v>0.29772541849704004</v>
      </c>
      <c r="Q294">
        <f t="shared" si="90"/>
        <v>0.15291614678141141</v>
      </c>
      <c r="R294">
        <f t="shared" si="91"/>
        <v>0.25545464738924489</v>
      </c>
      <c r="S294" t="str">
        <f t="shared" si="99"/>
        <v>-</v>
      </c>
      <c r="T294" t="str">
        <f t="shared" si="86"/>
        <v>No</v>
      </c>
      <c r="U294" t="str">
        <f t="shared" si="87"/>
        <v>Yes</v>
      </c>
    </row>
    <row r="295" spans="2:21">
      <c r="B295" s="5">
        <f t="shared" si="92"/>
        <v>12.944519623015767</v>
      </c>
      <c r="C295" s="5">
        <f t="shared" si="93"/>
        <v>-9.1327841140538268</v>
      </c>
      <c r="D295">
        <f t="shared" si="94"/>
        <v>12.944519623015767</v>
      </c>
      <c r="E295" s="5">
        <f t="shared" si="95"/>
        <v>6.0799176166645309E-3</v>
      </c>
      <c r="F295" s="5">
        <f t="shared" si="83"/>
        <v>-2.3175037871003435E-2</v>
      </c>
      <c r="G295" s="5">
        <f t="shared" si="84"/>
        <v>-0.71876483999999996</v>
      </c>
      <c r="H295">
        <f t="shared" si="96"/>
        <v>289</v>
      </c>
      <c r="I295">
        <f t="shared" si="85"/>
        <v>5.0440015382636121</v>
      </c>
      <c r="J295">
        <f t="shared" si="100"/>
        <v>14.9</v>
      </c>
      <c r="K295">
        <f t="shared" si="100"/>
        <v>12.63222</v>
      </c>
      <c r="L295">
        <f t="shared" si="100"/>
        <v>7.9017098068456049</v>
      </c>
      <c r="M295">
        <f t="shared" si="97"/>
        <v>1.4468183903236722</v>
      </c>
      <c r="N295">
        <f t="shared" si="101"/>
        <v>0.89369313782755122</v>
      </c>
      <c r="O295">
        <f t="shared" si="88"/>
        <v>229.51449353262797</v>
      </c>
      <c r="P295">
        <f t="shared" si="89"/>
        <v>0.29499209532005183</v>
      </c>
      <c r="Q295">
        <f t="shared" si="90"/>
        <v>0.15205140177285442</v>
      </c>
      <c r="R295">
        <f t="shared" si="91"/>
        <v>0.25278589264479245</v>
      </c>
      <c r="S295" t="str">
        <f t="shared" si="99"/>
        <v>-</v>
      </c>
      <c r="T295" t="str">
        <f t="shared" si="86"/>
        <v>No</v>
      </c>
      <c r="U295" t="str">
        <f t="shared" si="87"/>
        <v>Yes</v>
      </c>
    </row>
    <row r="296" spans="2:21">
      <c r="B296" s="5">
        <f t="shared" si="92"/>
        <v>13.082480567289842</v>
      </c>
      <c r="C296" s="5">
        <f t="shared" si="93"/>
        <v>-9.0653363995390386</v>
      </c>
      <c r="D296">
        <f t="shared" si="94"/>
        <v>13.082480567289842</v>
      </c>
      <c r="E296" s="5">
        <f t="shared" si="95"/>
        <v>6.0605606466993412E-3</v>
      </c>
      <c r="F296" s="5">
        <f t="shared" si="83"/>
        <v>-2.4346145855188305E-2</v>
      </c>
      <c r="G296" s="5">
        <f t="shared" si="84"/>
        <v>-0.71876483999999996</v>
      </c>
      <c r="H296">
        <f t="shared" si="96"/>
        <v>290</v>
      </c>
      <c r="I296">
        <f t="shared" si="85"/>
        <v>5.0614548307835561</v>
      </c>
      <c r="J296">
        <f t="shared" si="100"/>
        <v>14.9</v>
      </c>
      <c r="K296">
        <f t="shared" si="100"/>
        <v>12.63222</v>
      </c>
      <c r="L296">
        <f t="shared" si="100"/>
        <v>7.9017098068456049</v>
      </c>
      <c r="M296">
        <f t="shared" si="97"/>
        <v>1.47775133130046</v>
      </c>
      <c r="N296">
        <f t="shared" si="101"/>
        <v>0.91280027474858216</v>
      </c>
      <c r="O296">
        <f t="shared" si="88"/>
        <v>230.42729380737654</v>
      </c>
      <c r="P296">
        <f t="shared" si="89"/>
        <v>0.29224909731627147</v>
      </c>
      <c r="Q296">
        <f t="shared" si="90"/>
        <v>0.15114034043435717</v>
      </c>
      <c r="R296">
        <f t="shared" si="91"/>
        <v>0.25013222978169392</v>
      </c>
      <c r="S296" t="str">
        <f t="shared" si="99"/>
        <v>-</v>
      </c>
      <c r="T296" t="str">
        <f t="shared" si="86"/>
        <v>No</v>
      </c>
      <c r="U296" t="str">
        <f t="shared" si="87"/>
        <v>Yes</v>
      </c>
    </row>
    <row r="297" spans="2:21">
      <c r="B297" s="5">
        <f t="shared" si="92"/>
        <v>13.222511912576449</v>
      </c>
      <c r="C297" s="5">
        <f t="shared" si="93"/>
        <v>-8.9992954014413478</v>
      </c>
      <c r="D297">
        <f t="shared" si="94"/>
        <v>13.222511912576449</v>
      </c>
      <c r="E297" s="5">
        <f t="shared" si="95"/>
        <v>6.0403812355438007E-3</v>
      </c>
      <c r="F297" s="5">
        <f t="shared" si="83"/>
        <v>-2.5509837767499221E-2</v>
      </c>
      <c r="G297" s="5">
        <f t="shared" si="84"/>
        <v>-0.71876483999999996</v>
      </c>
      <c r="H297">
        <f t="shared" si="96"/>
        <v>291</v>
      </c>
      <c r="I297">
        <f t="shared" si="85"/>
        <v>5.0789081233034992</v>
      </c>
      <c r="J297">
        <f t="shared" si="100"/>
        <v>14.9</v>
      </c>
      <c r="K297">
        <f t="shared" si="100"/>
        <v>12.63222</v>
      </c>
      <c r="L297">
        <f t="shared" si="100"/>
        <v>7.9017098068456049</v>
      </c>
      <c r="M297">
        <f t="shared" si="97"/>
        <v>1.5094870378352272</v>
      </c>
      <c r="N297">
        <f t="shared" si="101"/>
        <v>0.93240327630283082</v>
      </c>
      <c r="O297">
        <f t="shared" si="88"/>
        <v>231.35969708367938</v>
      </c>
      <c r="P297">
        <f t="shared" si="89"/>
        <v>0.28949700675974038</v>
      </c>
      <c r="Q297">
        <f t="shared" si="90"/>
        <v>0.15018324028403218</v>
      </c>
      <c r="R297">
        <f t="shared" si="91"/>
        <v>0.24749446713136405</v>
      </c>
      <c r="S297" t="str">
        <f t="shared" si="99"/>
        <v>-</v>
      </c>
      <c r="T297" t="str">
        <f t="shared" si="86"/>
        <v>No</v>
      </c>
      <c r="U297" t="str">
        <f t="shared" si="87"/>
        <v>Yes</v>
      </c>
    </row>
    <row r="298" spans="2:21">
      <c r="B298" s="5">
        <f t="shared" si="92"/>
        <v>13.364607849227339</v>
      </c>
      <c r="C298" s="5">
        <f t="shared" si="93"/>
        <v>-8.9346411490763114</v>
      </c>
      <c r="D298">
        <f t="shared" si="94"/>
        <v>13.364607849227339</v>
      </c>
      <c r="E298" s="5">
        <f t="shared" si="95"/>
        <v>6.0194039687020001E-3</v>
      </c>
      <c r="F298" s="5">
        <f t="shared" si="83"/>
        <v>-2.6665759136106804E-2</v>
      </c>
      <c r="G298" s="5">
        <f t="shared" si="84"/>
        <v>-0.71876483999999996</v>
      </c>
      <c r="H298">
        <f t="shared" si="96"/>
        <v>292</v>
      </c>
      <c r="I298">
        <f t="shared" si="85"/>
        <v>5.0963614158234423</v>
      </c>
      <c r="J298">
        <f t="shared" si="100"/>
        <v>14.9</v>
      </c>
      <c r="K298">
        <f t="shared" si="100"/>
        <v>12.63222</v>
      </c>
      <c r="L298">
        <f t="shared" si="100"/>
        <v>7.9017098068456049</v>
      </c>
      <c r="M298">
        <f t="shared" si="97"/>
        <v>1.5420395398560698</v>
      </c>
      <c r="N298">
        <f t="shared" si="101"/>
        <v>0.95251080871305682</v>
      </c>
      <c r="O298">
        <f t="shared" si="88"/>
        <v>232.31220789239242</v>
      </c>
      <c r="P298">
        <f t="shared" si="89"/>
        <v>0.28673642190976684</v>
      </c>
      <c r="Q298">
        <f t="shared" si="90"/>
        <v>0.14918039286386292</v>
      </c>
      <c r="R298">
        <f t="shared" si="91"/>
        <v>0.24487340818185899</v>
      </c>
      <c r="S298" t="str">
        <f t="shared" si="99"/>
        <v>-</v>
      </c>
      <c r="T298" t="str">
        <f t="shared" si="86"/>
        <v>No</v>
      </c>
      <c r="U298" t="str">
        <f t="shared" si="87"/>
        <v>Yes</v>
      </c>
    </row>
    <row r="299" spans="2:21">
      <c r="B299" s="5">
        <f t="shared" si="92"/>
        <v>13.508759830719844</v>
      </c>
      <c r="C299" s="5">
        <f t="shared" si="93"/>
        <v>-8.8713539410423721</v>
      </c>
      <c r="D299">
        <f t="shared" si="94"/>
        <v>13.508759830719844</v>
      </c>
      <c r="E299" s="5">
        <f t="shared" si="95"/>
        <v>5.9976544037422894E-3</v>
      </c>
      <c r="F299" s="5">
        <f t="shared" si="83"/>
        <v>-2.781355785616452E-2</v>
      </c>
      <c r="G299" s="5">
        <f t="shared" si="84"/>
        <v>-0.71876483999999996</v>
      </c>
      <c r="H299">
        <f t="shared" si="96"/>
        <v>293</v>
      </c>
      <c r="I299">
        <f t="shared" si="85"/>
        <v>5.1138147083433854</v>
      </c>
      <c r="J299">
        <f t="shared" si="100"/>
        <v>14.9</v>
      </c>
      <c r="K299">
        <f t="shared" si="100"/>
        <v>12.63222</v>
      </c>
      <c r="L299">
        <f t="shared" si="100"/>
        <v>7.9017098068456049</v>
      </c>
      <c r="M299">
        <f t="shared" si="97"/>
        <v>1.5754224258687313</v>
      </c>
      <c r="N299">
        <f t="shared" si="101"/>
        <v>0.97313126553744145</v>
      </c>
      <c r="O299">
        <f t="shared" si="88"/>
        <v>233.28533915792985</v>
      </c>
      <c r="P299">
        <f t="shared" si="89"/>
        <v>0.28396795769419148</v>
      </c>
      <c r="Q299">
        <f t="shared" si="90"/>
        <v>0.14813210365088159</v>
      </c>
      <c r="R299">
        <f t="shared" si="91"/>
        <v>0.24226985133312523</v>
      </c>
      <c r="S299" t="str">
        <f t="shared" si="99"/>
        <v>-</v>
      </c>
      <c r="T299" t="str">
        <f t="shared" si="86"/>
        <v>No</v>
      </c>
      <c r="U299" t="str">
        <f t="shared" si="87"/>
        <v>Yes</v>
      </c>
    </row>
    <row r="300" spans="2:21">
      <c r="B300" s="5">
        <f t="shared" si="92"/>
        <v>13.654956390875054</v>
      </c>
      <c r="C300" s="5">
        <f t="shared" si="93"/>
        <v>-8.8094143547024224</v>
      </c>
      <c r="D300">
        <f t="shared" si="94"/>
        <v>13.654956390875054</v>
      </c>
      <c r="E300" s="5">
        <f t="shared" si="95"/>
        <v>5.9751590391593033E-3</v>
      </c>
      <c r="F300" s="5">
        <f t="shared" si="83"/>
        <v>-2.8952884297063261E-2</v>
      </c>
      <c r="G300" s="5">
        <f t="shared" si="84"/>
        <v>-0.71876483999999996</v>
      </c>
      <c r="H300">
        <f t="shared" si="96"/>
        <v>294</v>
      </c>
      <c r="I300">
        <f t="shared" si="85"/>
        <v>5.1312680008633285</v>
      </c>
      <c r="J300">
        <f t="shared" si="100"/>
        <v>14.9</v>
      </c>
      <c r="K300">
        <f t="shared" si="100"/>
        <v>12.63222</v>
      </c>
      <c r="L300">
        <f t="shared" si="100"/>
        <v>7.9017098068456049</v>
      </c>
      <c r="M300">
        <f t="shared" si="97"/>
        <v>1.6096487652413851</v>
      </c>
      <c r="N300">
        <f t="shared" si="101"/>
        <v>0.99427271966524999</v>
      </c>
      <c r="O300">
        <f t="shared" si="88"/>
        <v>234.2796118775951</v>
      </c>
      <c r="P300">
        <f t="shared" si="89"/>
        <v>0.28119224642944313</v>
      </c>
      <c r="Q300">
        <f t="shared" si="90"/>
        <v>0.14703869196414271</v>
      </c>
      <c r="R300">
        <f t="shared" si="91"/>
        <v>0.23968458965380024</v>
      </c>
      <c r="S300" t="str">
        <f t="shared" si="99"/>
        <v>-</v>
      </c>
      <c r="T300" t="str">
        <f t="shared" si="86"/>
        <v>No</v>
      </c>
      <c r="U300" t="str">
        <f t="shared" si="87"/>
        <v>Yes</v>
      </c>
    </row>
    <row r="301" spans="2:21">
      <c r="B301" s="5">
        <f t="shared" si="92"/>
        <v>13.80318295455732</v>
      </c>
      <c r="C301" s="5">
        <f t="shared" si="93"/>
        <v>-8.7488032546198955</v>
      </c>
      <c r="D301">
        <f t="shared" si="94"/>
        <v>13.80318295455732</v>
      </c>
      <c r="E301" s="5">
        <f t="shared" si="95"/>
        <v>5.9519452820896461E-3</v>
      </c>
      <c r="F301" s="5">
        <f t="shared" si="83"/>
        <v>-3.0083391408932233E-2</v>
      </c>
      <c r="G301" s="5">
        <f t="shared" si="84"/>
        <v>-0.71876483999999996</v>
      </c>
      <c r="H301">
        <f t="shared" si="96"/>
        <v>295</v>
      </c>
      <c r="I301">
        <f t="shared" si="85"/>
        <v>5.1487212933832716</v>
      </c>
      <c r="J301">
        <f t="shared" si="100"/>
        <v>14.9</v>
      </c>
      <c r="K301">
        <f t="shared" si="100"/>
        <v>12.63222</v>
      </c>
      <c r="L301">
        <f t="shared" si="100"/>
        <v>7.9017098068456049</v>
      </c>
      <c r="M301">
        <f t="shared" si="97"/>
        <v>1.6447310247294682</v>
      </c>
      <c r="N301">
        <f t="shared" si="101"/>
        <v>1.015942871754602</v>
      </c>
      <c r="O301">
        <f t="shared" si="88"/>
        <v>235.29555474934969</v>
      </c>
      <c r="P301">
        <f t="shared" si="89"/>
        <v>0.27840993857911184</v>
      </c>
      <c r="Q301">
        <f t="shared" si="90"/>
        <v>0.14590049086743342</v>
      </c>
      <c r="R301">
        <f t="shared" si="91"/>
        <v>0.23711841063963546</v>
      </c>
      <c r="S301" t="str">
        <f t="shared" si="99"/>
        <v>-</v>
      </c>
      <c r="T301" t="str">
        <f t="shared" si="86"/>
        <v>No</v>
      </c>
      <c r="U301" t="str">
        <f t="shared" si="87"/>
        <v>Yes</v>
      </c>
    </row>
    <row r="302" spans="2:21">
      <c r="B302" s="5">
        <f t="shared" si="92"/>
        <v>13.95342164204798</v>
      </c>
      <c r="C302" s="5">
        <f t="shared" si="93"/>
        <v>-8.6895018000216684</v>
      </c>
      <c r="D302">
        <f t="shared" si="94"/>
        <v>13.95342164204798</v>
      </c>
      <c r="E302" s="5">
        <f t="shared" si="95"/>
        <v>5.9280414149204983E-3</v>
      </c>
      <c r="F302" s="5">
        <f t="shared" si="83"/>
        <v>-3.1204734828353741E-2</v>
      </c>
      <c r="G302" s="5">
        <f t="shared" si="84"/>
        <v>-0.71876483999999996</v>
      </c>
      <c r="H302">
        <f t="shared" si="96"/>
        <v>296</v>
      </c>
      <c r="I302">
        <f t="shared" si="85"/>
        <v>5.1661745859032155</v>
      </c>
      <c r="J302">
        <f t="shared" si="100"/>
        <v>14.9</v>
      </c>
      <c r="K302">
        <f t="shared" si="100"/>
        <v>12.63222</v>
      </c>
      <c r="L302">
        <f t="shared" si="100"/>
        <v>7.9017098068456049</v>
      </c>
      <c r="M302">
        <f t="shared" si="97"/>
        <v>1.6806809790431874</v>
      </c>
      <c r="N302">
        <f t="shared" si="101"/>
        <v>1.0381489949904266</v>
      </c>
      <c r="O302">
        <f t="shared" si="88"/>
        <v>236.33370374434011</v>
      </c>
      <c r="P302">
        <f t="shared" si="89"/>
        <v>0.27562170355290938</v>
      </c>
      <c r="Q302">
        <f t="shared" si="90"/>
        <v>0.14471784706784335</v>
      </c>
      <c r="R302">
        <f t="shared" si="91"/>
        <v>0.23457209597361781</v>
      </c>
      <c r="S302" t="str">
        <f t="shared" si="99"/>
        <v>-</v>
      </c>
      <c r="T302" t="str">
        <f t="shared" si="86"/>
        <v>No</v>
      </c>
      <c r="U302" t="str">
        <f t="shared" si="87"/>
        <v>Yes</v>
      </c>
    </row>
    <row r="303" spans="2:21">
      <c r="B303" s="5">
        <f t="shared" si="92"/>
        <v>14.105651067347809</v>
      </c>
      <c r="C303" s="5">
        <f t="shared" si="93"/>
        <v>-8.6314914513561298</v>
      </c>
      <c r="D303">
        <f t="shared" si="94"/>
        <v>14.105651067347809</v>
      </c>
      <c r="E303" s="5">
        <f t="shared" si="95"/>
        <v>5.9034765608318995E-3</v>
      </c>
      <c r="F303" s="5">
        <f t="shared" si="83"/>
        <v>-3.2316572983259427E-2</v>
      </c>
      <c r="G303" s="5">
        <f t="shared" si="84"/>
        <v>-0.71876483999999996</v>
      </c>
      <c r="H303">
        <f t="shared" si="96"/>
        <v>297</v>
      </c>
      <c r="I303">
        <f t="shared" si="85"/>
        <v>5.1836278784231586</v>
      </c>
      <c r="J303">
        <f t="shared" si="100"/>
        <v>14.9</v>
      </c>
      <c r="K303">
        <f t="shared" si="100"/>
        <v>12.63222</v>
      </c>
      <c r="L303">
        <f t="shared" si="100"/>
        <v>7.9017098068456049</v>
      </c>
      <c r="M303">
        <f t="shared" si="97"/>
        <v>1.7175096152793117</v>
      </c>
      <c r="N303">
        <f t="shared" si="101"/>
        <v>1.0608978760524155</v>
      </c>
      <c r="O303">
        <f t="shared" si="88"/>
        <v>237.39460162039254</v>
      </c>
      <c r="P303">
        <f t="shared" si="89"/>
        <v>0.27282823054780453</v>
      </c>
      <c r="Q303">
        <f t="shared" si="90"/>
        <v>0.14349112081011287</v>
      </c>
      <c r="R303">
        <f t="shared" si="91"/>
        <v>0.23204642128786118</v>
      </c>
      <c r="S303" t="str">
        <f>IF((D303=MAX(D$6:D$366)),"Apogee",IF((D303=MIN(D$6:D$366)),"Perigee","-"))</f>
        <v>-</v>
      </c>
      <c r="T303" t="str">
        <f t="shared" si="86"/>
        <v>No</v>
      </c>
      <c r="U303" t="str">
        <f t="shared" si="87"/>
        <v>Yes</v>
      </c>
    </row>
    <row r="304" spans="2:21">
      <c r="B304" s="5">
        <f t="shared" si="92"/>
        <v>14.259846130730935</v>
      </c>
      <c r="C304" s="5">
        <f t="shared" si="93"/>
        <v>-8.5747539760107916</v>
      </c>
      <c r="D304">
        <f t="shared" si="94"/>
        <v>14.259846130730935</v>
      </c>
      <c r="E304" s="5">
        <f t="shared" si="95"/>
        <v>5.8782806483146308E-3</v>
      </c>
      <c r="F304" s="5">
        <f t="shared" si="83"/>
        <v>-3.3418567196976737E-2</v>
      </c>
      <c r="G304" s="5">
        <f t="shared" si="84"/>
        <v>-0.71876483999999996</v>
      </c>
      <c r="H304">
        <f t="shared" si="96"/>
        <v>298</v>
      </c>
      <c r="I304">
        <f t="shared" si="85"/>
        <v>5.2010811709431017</v>
      </c>
      <c r="J304">
        <f t="shared" si="100"/>
        <v>14.9</v>
      </c>
      <c r="K304">
        <f t="shared" si="100"/>
        <v>12.63222</v>
      </c>
      <c r="L304">
        <f t="shared" si="100"/>
        <v>7.9017098068456049</v>
      </c>
      <c r="M304">
        <f t="shared" si="97"/>
        <v>1.755227031062411</v>
      </c>
      <c r="N304">
        <f t="shared" si="101"/>
        <v>1.0841957521973293</v>
      </c>
      <c r="O304">
        <f t="shared" si="88"/>
        <v>238.47879737258987</v>
      </c>
      <c r="P304">
        <f t="shared" si="89"/>
        <v>0.27003022943329064</v>
      </c>
      <c r="Q304">
        <f t="shared" si="90"/>
        <v>0.14222068576695698</v>
      </c>
      <c r="R304">
        <f t="shared" si="91"/>
        <v>0.22954215592734176</v>
      </c>
      <c r="S304" t="str">
        <f t="shared" ref="S304:S329" si="102">IF((D304=MAX(D$6:D$366)),"Apogee",IF((D304=MIN(D$6:D$366)),"Perigee","-"))</f>
        <v>-</v>
      </c>
      <c r="T304" t="str">
        <f t="shared" si="86"/>
        <v>No</v>
      </c>
      <c r="U304" t="str">
        <f t="shared" si="87"/>
        <v>Yes</v>
      </c>
    </row>
    <row r="305" spans="2:21">
      <c r="B305" s="5">
        <f t="shared" si="92"/>
        <v>14.415977805947156</v>
      </c>
      <c r="C305" s="5">
        <f t="shared" si="93"/>
        <v>-8.5192714532504095</v>
      </c>
      <c r="D305">
        <f t="shared" si="94"/>
        <v>14.415977805947156</v>
      </c>
      <c r="E305" s="5">
        <f t="shared" si="95"/>
        <v>5.852484374706958E-3</v>
      </c>
      <c r="F305" s="5">
        <f t="shared" si="83"/>
        <v>-3.4510381791392972E-2</v>
      </c>
      <c r="G305" s="5">
        <f t="shared" si="84"/>
        <v>-0.71876483999999996</v>
      </c>
      <c r="H305">
        <f t="shared" si="96"/>
        <v>299</v>
      </c>
      <c r="I305">
        <f t="shared" si="85"/>
        <v>5.2185344634630457</v>
      </c>
      <c r="J305">
        <f t="shared" si="100"/>
        <v>14.9</v>
      </c>
      <c r="K305">
        <f t="shared" si="100"/>
        <v>12.63222</v>
      </c>
      <c r="L305">
        <f t="shared" si="100"/>
        <v>7.9017098068456049</v>
      </c>
      <c r="M305">
        <f t="shared" si="97"/>
        <v>1.7938423262693006</v>
      </c>
      <c r="N305">
        <f t="shared" si="101"/>
        <v>1.1080482443776796</v>
      </c>
      <c r="O305">
        <f t="shared" si="88"/>
        <v>239.58684561696754</v>
      </c>
      <c r="P305">
        <f t="shared" si="89"/>
        <v>0.26722843168255966</v>
      </c>
      <c r="Q305">
        <f t="shared" si="90"/>
        <v>0.14090692892520237</v>
      </c>
      <c r="R305">
        <f t="shared" si="91"/>
        <v>0.22706006271554763</v>
      </c>
      <c r="S305" t="str">
        <f t="shared" si="102"/>
        <v>-</v>
      </c>
      <c r="T305" t="str">
        <f t="shared" si="86"/>
        <v>No</v>
      </c>
      <c r="U305" t="str">
        <f t="shared" si="87"/>
        <v>Yes</v>
      </c>
    </row>
    <row r="306" spans="2:21">
      <c r="B306" s="5">
        <f t="shared" si="92"/>
        <v>14.574012922550819</v>
      </c>
      <c r="C306" s="5">
        <f t="shared" si="93"/>
        <v>-8.4650262784329158</v>
      </c>
      <c r="D306">
        <f t="shared" si="94"/>
        <v>14.574012922550819</v>
      </c>
      <c r="E306" s="5">
        <f t="shared" si="95"/>
        <v>5.826119168794666E-3</v>
      </c>
      <c r="F306" s="5">
        <f t="shared" si="83"/>
        <v>-3.559168418920592E-2</v>
      </c>
      <c r="G306" s="5">
        <f t="shared" si="84"/>
        <v>-0.71876483999999996</v>
      </c>
      <c r="H306">
        <f t="shared" si="96"/>
        <v>300</v>
      </c>
      <c r="I306">
        <f t="shared" si="85"/>
        <v>5.2359877559829888</v>
      </c>
      <c r="J306">
        <f t="shared" si="100"/>
        <v>14.9</v>
      </c>
      <c r="K306">
        <f t="shared" si="100"/>
        <v>12.63222</v>
      </c>
      <c r="L306">
        <f t="shared" si="100"/>
        <v>7.9017098068456049</v>
      </c>
      <c r="M306">
        <f t="shared" si="97"/>
        <v>1.8333634882445495</v>
      </c>
      <c r="N306">
        <f t="shared" si="101"/>
        <v>1.1324602863398705</v>
      </c>
      <c r="O306">
        <f t="shared" si="88"/>
        <v>240.7193059033074</v>
      </c>
      <c r="P306">
        <f t="shared" si="89"/>
        <v>0.26442359135150961</v>
      </c>
      <c r="Q306">
        <f t="shared" si="90"/>
        <v>0.13955025046788663</v>
      </c>
      <c r="R306">
        <f t="shared" si="91"/>
        <v>0.22460089772211558</v>
      </c>
      <c r="S306" t="str">
        <f t="shared" si="102"/>
        <v>-</v>
      </c>
      <c r="T306" t="str">
        <f t="shared" si="86"/>
        <v>No</v>
      </c>
      <c r="U306" t="str">
        <f t="shared" si="87"/>
        <v>Yes</v>
      </c>
    </row>
    <row r="307" spans="2:21">
      <c r="B307" s="5">
        <f t="shared" si="92"/>
        <v>14.733913943922355</v>
      </c>
      <c r="C307" s="5">
        <f t="shared" si="93"/>
        <v>-8.4120011665572569</v>
      </c>
      <c r="D307">
        <f t="shared" si="94"/>
        <v>14.733913943922355</v>
      </c>
      <c r="E307" s="5">
        <f t="shared" si="95"/>
        <v>5.7992171525199079E-3</v>
      </c>
      <c r="F307" s="5">
        <f t="shared" si="83"/>
        <v>-3.6662145015230449E-2</v>
      </c>
      <c r="G307" s="5">
        <f t="shared" si="84"/>
        <v>-0.71876483999999996</v>
      </c>
      <c r="H307">
        <f t="shared" si="96"/>
        <v>301</v>
      </c>
      <c r="I307">
        <f t="shared" si="85"/>
        <v>5.2534410485029319</v>
      </c>
      <c r="J307">
        <f t="shared" si="100"/>
        <v>14.9</v>
      </c>
      <c r="K307">
        <f t="shared" si="100"/>
        <v>12.63222</v>
      </c>
      <c r="L307">
        <f t="shared" si="100"/>
        <v>7.9017098068456049</v>
      </c>
      <c r="M307">
        <f t="shared" si="97"/>
        <v>1.8737972704550596</v>
      </c>
      <c r="N307">
        <f t="shared" si="101"/>
        <v>1.1574360496696847</v>
      </c>
      <c r="O307">
        <f t="shared" si="88"/>
        <v>241.87674195297708</v>
      </c>
      <c r="P307">
        <f t="shared" si="89"/>
        <v>0.26161648610746652</v>
      </c>
      <c r="Q307">
        <f t="shared" si="90"/>
        <v>0.13815106365243132</v>
      </c>
      <c r="R307">
        <f t="shared" si="91"/>
        <v>0.2221654100325253</v>
      </c>
      <c r="S307" t="str">
        <f t="shared" si="102"/>
        <v>-</v>
      </c>
      <c r="T307" t="str">
        <f t="shared" si="86"/>
        <v>No</v>
      </c>
      <c r="U307" t="str">
        <f t="shared" si="87"/>
        <v>Yes</v>
      </c>
    </row>
    <row r="308" spans="2:21">
      <c r="B308" s="5">
        <f t="shared" si="92"/>
        <v>14.895638741642996</v>
      </c>
      <c r="C308" s="5">
        <f t="shared" si="93"/>
        <v>-8.3601791551940448</v>
      </c>
      <c r="D308">
        <f t="shared" si="94"/>
        <v>14.895638741642996</v>
      </c>
      <c r="E308" s="5">
        <f t="shared" si="95"/>
        <v>5.7718111018455771E-3</v>
      </c>
      <c r="F308" s="5">
        <f t="shared" si="83"/>
        <v>-3.7721438196729164E-2</v>
      </c>
      <c r="G308" s="5">
        <f t="shared" si="84"/>
        <v>-0.71876483999999996</v>
      </c>
      <c r="H308">
        <f t="shared" si="96"/>
        <v>302</v>
      </c>
      <c r="I308">
        <f t="shared" si="85"/>
        <v>5.270894341022875</v>
      </c>
      <c r="J308">
        <f t="shared" si="100"/>
        <v>14.9</v>
      </c>
      <c r="K308">
        <f t="shared" si="100"/>
        <v>12.63222</v>
      </c>
      <c r="L308">
        <f t="shared" si="100"/>
        <v>7.9017098068456049</v>
      </c>
      <c r="M308">
        <f t="shared" si="97"/>
        <v>1.9151490645783018</v>
      </c>
      <c r="N308">
        <f t="shared" si="101"/>
        <v>1.1829788647817676</v>
      </c>
      <c r="O308">
        <f t="shared" si="88"/>
        <v>243.05972081775886</v>
      </c>
      <c r="P308">
        <f t="shared" si="89"/>
        <v>0.25880791830928068</v>
      </c>
      <c r="Q308">
        <f t="shared" si="90"/>
        <v>0.13670979468468827</v>
      </c>
      <c r="R308">
        <f t="shared" si="91"/>
        <v>0.21975434151992007</v>
      </c>
      <c r="S308" t="str">
        <f t="shared" si="102"/>
        <v>-</v>
      </c>
      <c r="T308" t="str">
        <f t="shared" si="86"/>
        <v>No</v>
      </c>
      <c r="U308" t="str">
        <f t="shared" si="87"/>
        <v>Yes</v>
      </c>
    </row>
    <row r="309" spans="2:21">
      <c r="B309" s="5">
        <f t="shared" si="92"/>
        <v>15.059140366985066</v>
      </c>
      <c r="C309" s="5">
        <f t="shared" si="93"/>
        <v>-8.3095436068469333</v>
      </c>
      <c r="D309">
        <f t="shared" si="94"/>
        <v>15.059140366985066</v>
      </c>
      <c r="E309" s="5">
        <f t="shared" si="95"/>
        <v>5.7439344068228393E-3</v>
      </c>
      <c r="F309" s="5">
        <f t="shared" si="83"/>
        <v>-3.8769241062737374E-2</v>
      </c>
      <c r="G309" s="5">
        <f t="shared" si="84"/>
        <v>-0.71876483999999996</v>
      </c>
      <c r="H309">
        <f t="shared" si="96"/>
        <v>303</v>
      </c>
      <c r="I309">
        <f t="shared" si="85"/>
        <v>5.2883476335428181</v>
      </c>
      <c r="J309">
        <f t="shared" si="100"/>
        <v>14.9</v>
      </c>
      <c r="K309">
        <f t="shared" si="100"/>
        <v>12.63222</v>
      </c>
      <c r="L309">
        <f t="shared" si="100"/>
        <v>7.9017098068456049</v>
      </c>
      <c r="M309">
        <f t="shared" si="97"/>
        <v>1.9574227660723724</v>
      </c>
      <c r="N309">
        <f t="shared" si="101"/>
        <v>1.2090911378828646</v>
      </c>
      <c r="O309">
        <f t="shared" si="88"/>
        <v>244.26881195564172</v>
      </c>
      <c r="P309">
        <f t="shared" si="89"/>
        <v>0.25599871614063657</v>
      </c>
      <c r="Q309">
        <f t="shared" si="90"/>
        <v>0.13522688258915158</v>
      </c>
      <c r="R309">
        <f t="shared" si="91"/>
        <v>0.21736842661912528</v>
      </c>
      <c r="S309" t="str">
        <f t="shared" si="102"/>
        <v>-</v>
      </c>
      <c r="T309" t="str">
        <f t="shared" si="86"/>
        <v>No</v>
      </c>
      <c r="U309" t="str">
        <f t="shared" si="87"/>
        <v>No</v>
      </c>
    </row>
    <row r="310" spans="2:21">
      <c r="B310" s="5">
        <f t="shared" si="92"/>
        <v>15.224366820388299</v>
      </c>
      <c r="C310" s="5">
        <f t="shared" si="93"/>
        <v>-8.2600782107897643</v>
      </c>
      <c r="D310">
        <f t="shared" si="94"/>
        <v>15.224366820388299</v>
      </c>
      <c r="E310" s="5">
        <f t="shared" si="95"/>
        <v>5.7156210309105065E-3</v>
      </c>
      <c r="F310" s="5">
        <f t="shared" si="83"/>
        <v>-3.9805234442351865E-2</v>
      </c>
      <c r="G310" s="5">
        <f t="shared" si="84"/>
        <v>-0.71876483999999996</v>
      </c>
      <c r="H310">
        <f t="shared" si="96"/>
        <v>304</v>
      </c>
      <c r="I310">
        <f t="shared" si="85"/>
        <v>5.3058009260627621</v>
      </c>
      <c r="J310">
        <f t="shared" si="100"/>
        <v>14.9</v>
      </c>
      <c r="K310">
        <f t="shared" si="100"/>
        <v>12.63222</v>
      </c>
      <c r="L310">
        <f t="shared" si="100"/>
        <v>7.9017098068456049</v>
      </c>
      <c r="M310">
        <f t="shared" si="97"/>
        <v>2.0006206333369967</v>
      </c>
      <c r="N310">
        <f t="shared" si="101"/>
        <v>1.2357742639762117</v>
      </c>
      <c r="O310">
        <f t="shared" si="88"/>
        <v>245.50458621961795</v>
      </c>
      <c r="P310">
        <f t="shared" si="89"/>
        <v>0.25318973479807805</v>
      </c>
      <c r="Q310">
        <f t="shared" si="90"/>
        <v>0.13370277907520356</v>
      </c>
      <c r="R310">
        <f t="shared" si="91"/>
        <v>0.2150083921029326</v>
      </c>
      <c r="S310" t="str">
        <f t="shared" si="102"/>
        <v>-</v>
      </c>
      <c r="T310" t="str">
        <f t="shared" si="86"/>
        <v>No</v>
      </c>
      <c r="U310" t="str">
        <f t="shared" si="87"/>
        <v>No</v>
      </c>
    </row>
    <row r="311" spans="2:21">
      <c r="B311" s="5">
        <f t="shared" si="92"/>
        <v>15.391260819907652</v>
      </c>
      <c r="C311" s="5">
        <f t="shared" si="93"/>
        <v>-8.2117669844218906</v>
      </c>
      <c r="D311">
        <f t="shared" si="94"/>
        <v>15.391260819907652</v>
      </c>
      <c r="E311" s="5">
        <f t="shared" si="95"/>
        <v>5.6869054695957858E-3</v>
      </c>
      <c r="F311" s="5">
        <f t="shared" si="83"/>
        <v>-4.0829102761953201E-2</v>
      </c>
      <c r="G311" s="5">
        <f t="shared" si="84"/>
        <v>-0.71876483999999996</v>
      </c>
      <c r="H311">
        <f t="shared" si="96"/>
        <v>305</v>
      </c>
      <c r="I311">
        <f t="shared" si="85"/>
        <v>5.3232542185827052</v>
      </c>
      <c r="J311">
        <f t="shared" si="100"/>
        <v>14.9</v>
      </c>
      <c r="K311">
        <f t="shared" si="100"/>
        <v>12.63222</v>
      </c>
      <c r="L311">
        <f t="shared" si="100"/>
        <v>7.9017098068456049</v>
      </c>
      <c r="M311">
        <f t="shared" si="97"/>
        <v>2.04474314064338</v>
      </c>
      <c r="N311">
        <f t="shared" si="101"/>
        <v>1.2630285360169753</v>
      </c>
      <c r="O311">
        <f t="shared" si="88"/>
        <v>246.76761475563492</v>
      </c>
      <c r="P311">
        <f t="shared" si="89"/>
        <v>0.2503818577352333</v>
      </c>
      <c r="Q311">
        <f t="shared" si="90"/>
        <v>0.13213794839953599</v>
      </c>
      <c r="R311">
        <f t="shared" si="91"/>
        <v>0.2126749568607178</v>
      </c>
      <c r="S311" t="str">
        <f t="shared" si="102"/>
        <v>-</v>
      </c>
      <c r="T311" t="str">
        <f t="shared" si="86"/>
        <v>No</v>
      </c>
      <c r="U311" t="str">
        <f t="shared" si="87"/>
        <v>No</v>
      </c>
    </row>
    <row r="312" spans="2:21">
      <c r="B312" s="5">
        <f t="shared" si="92"/>
        <v>15.55975956973905</v>
      </c>
      <c r="C312" s="5">
        <f t="shared" si="93"/>
        <v>-8.1645942741813382</v>
      </c>
      <c r="D312">
        <f t="shared" si="94"/>
        <v>15.55975956973905</v>
      </c>
      <c r="E312" s="5">
        <f t="shared" si="95"/>
        <v>5.6578227083668477E-3</v>
      </c>
      <c r="F312" s="5">
        <f t="shared" si="83"/>
        <v>-4.184053414133284E-2</v>
      </c>
      <c r="G312" s="5">
        <f t="shared" si="84"/>
        <v>-0.71876483999999996</v>
      </c>
      <c r="H312">
        <f t="shared" si="96"/>
        <v>306</v>
      </c>
      <c r="I312">
        <f t="shared" si="85"/>
        <v>5.3407075111026483</v>
      </c>
      <c r="J312">
        <f t="shared" si="100"/>
        <v>14.9</v>
      </c>
      <c r="K312">
        <f t="shared" si="100"/>
        <v>12.63222</v>
      </c>
      <c r="L312">
        <f t="shared" si="100"/>
        <v>7.9017098068456049</v>
      </c>
      <c r="M312">
        <f t="shared" si="97"/>
        <v>2.0897888250877452</v>
      </c>
      <c r="N312">
        <f t="shared" si="101"/>
        <v>1.2908530503761468</v>
      </c>
      <c r="O312">
        <f t="shared" si="88"/>
        <v>248.05846780601107</v>
      </c>
      <c r="P312">
        <f t="shared" si="89"/>
        <v>0.24757599796444793</v>
      </c>
      <c r="Q312">
        <f t="shared" si="90"/>
        <v>0.13053286722473856</v>
      </c>
      <c r="R312">
        <f t="shared" si="91"/>
        <v>0.2103688316794603</v>
      </c>
      <c r="S312" t="str">
        <f t="shared" si="102"/>
        <v>-</v>
      </c>
      <c r="T312" t="str">
        <f t="shared" si="86"/>
        <v>No</v>
      </c>
      <c r="U312" t="str">
        <f t="shared" si="87"/>
        <v>No</v>
      </c>
    </row>
    <row r="313" spans="2:21">
      <c r="B313" s="5">
        <f t="shared" si="92"/>
        <v>15.729794530056365</v>
      </c>
      <c r="C313" s="5">
        <f t="shared" si="93"/>
        <v>-8.1185447560533159</v>
      </c>
      <c r="D313">
        <f t="shared" si="94"/>
        <v>15.729794530056365</v>
      </c>
      <c r="E313" s="5">
        <f t="shared" si="95"/>
        <v>5.6284081800883918E-3</v>
      </c>
      <c r="F313" s="5">
        <f t="shared" si="83"/>
        <v>-4.2839220488694672E-2</v>
      </c>
      <c r="G313" s="5">
        <f t="shared" si="84"/>
        <v>-0.71876483999999996</v>
      </c>
      <c r="H313">
        <f t="shared" si="96"/>
        <v>307</v>
      </c>
      <c r="I313">
        <f t="shared" si="85"/>
        <v>5.3581608036225914</v>
      </c>
      <c r="J313">
        <f t="shared" si="100"/>
        <v>14.9</v>
      </c>
      <c r="K313">
        <f t="shared" si="100"/>
        <v>12.63222</v>
      </c>
      <c r="L313">
        <f t="shared" si="100"/>
        <v>7.9017098068456049</v>
      </c>
      <c r="M313">
        <f t="shared" si="97"/>
        <v>2.13575412790876</v>
      </c>
      <c r="N313">
        <f t="shared" si="101"/>
        <v>1.3192456088230409</v>
      </c>
      <c r="O313">
        <f t="shared" si="88"/>
        <v>249.37771341483412</v>
      </c>
      <c r="P313">
        <f t="shared" si="89"/>
        <v>0.24477309941679115</v>
      </c>
      <c r="Q313">
        <f t="shared" si="90"/>
        <v>0.12888802447408618</v>
      </c>
      <c r="R313">
        <f t="shared" si="91"/>
        <v>0.20809071902723023</v>
      </c>
      <c r="S313" t="str">
        <f t="shared" si="102"/>
        <v>-</v>
      </c>
      <c r="T313" t="str">
        <f t="shared" si="86"/>
        <v>No</v>
      </c>
      <c r="U313" t="str">
        <f t="shared" si="87"/>
        <v>No</v>
      </c>
    </row>
    <row r="314" spans="2:21">
      <c r="B314" s="5">
        <f t="shared" si="92"/>
        <v>15.901291189524898</v>
      </c>
      <c r="C314" s="5">
        <f t="shared" si="93"/>
        <v>-8.0736034357089661</v>
      </c>
      <c r="D314">
        <f t="shared" si="94"/>
        <v>15.901291189524898</v>
      </c>
      <c r="E314" s="5">
        <f t="shared" si="95"/>
        <v>5.5986977218321667E-3</v>
      </c>
      <c r="F314" s="5">
        <f t="shared" si="83"/>
        <v>-4.3824857594502803E-2</v>
      </c>
      <c r="G314" s="5">
        <f t="shared" si="84"/>
        <v>-0.71876483999999996</v>
      </c>
      <c r="H314">
        <f t="shared" si="96"/>
        <v>308</v>
      </c>
      <c r="I314">
        <f t="shared" si="85"/>
        <v>5.3756140961425345</v>
      </c>
      <c r="J314">
        <f t="shared" si="100"/>
        <v>14.9</v>
      </c>
      <c r="K314">
        <f t="shared" si="100"/>
        <v>12.63222</v>
      </c>
      <c r="L314">
        <f t="shared" si="100"/>
        <v>7.9017098068456049</v>
      </c>
      <c r="M314">
        <f t="shared" si="97"/>
        <v>2.1826332306030967</v>
      </c>
      <c r="N314">
        <f t="shared" si="101"/>
        <v>1.348202617294622</v>
      </c>
      <c r="O314">
        <f t="shared" si="88"/>
        <v>250.72591603212874</v>
      </c>
      <c r="P314">
        <f t="shared" si="89"/>
        <v>0.24197413836110868</v>
      </c>
      <c r="Q314">
        <f t="shared" si="90"/>
        <v>0.1272039211826092</v>
      </c>
      <c r="R314">
        <f t="shared" si="91"/>
        <v>0.20584131283920992</v>
      </c>
      <c r="S314" t="str">
        <f t="shared" si="102"/>
        <v>-</v>
      </c>
      <c r="T314" t="str">
        <f t="shared" si="86"/>
        <v>No</v>
      </c>
      <c r="U314" t="str">
        <f t="shared" si="87"/>
        <v>No</v>
      </c>
    </row>
    <row r="315" spans="2:21">
      <c r="B315" s="5">
        <f t="shared" si="92"/>
        <v>16.074168841993</v>
      </c>
      <c r="C315" s="5">
        <f t="shared" si="93"/>
        <v>-8.0297556483073187</v>
      </c>
      <c r="D315">
        <f t="shared" si="94"/>
        <v>16.074168841993</v>
      </c>
      <c r="E315" s="5">
        <f t="shared" si="95"/>
        <v>5.5687275312150085E-3</v>
      </c>
      <c r="F315" s="5">
        <f t="shared" si="83"/>
        <v>-4.4797145224146719E-2</v>
      </c>
      <c r="G315" s="5">
        <f t="shared" si="84"/>
        <v>-0.71876483999999996</v>
      </c>
      <c r="H315">
        <f t="shared" si="96"/>
        <v>309</v>
      </c>
      <c r="I315">
        <f t="shared" si="85"/>
        <v>5.3930673886624776</v>
      </c>
      <c r="J315">
        <f t="shared" si="100"/>
        <v>14.9</v>
      </c>
      <c r="K315">
        <f t="shared" si="100"/>
        <v>12.63222</v>
      </c>
      <c r="L315">
        <f t="shared" si="100"/>
        <v>7.9017098068456049</v>
      </c>
      <c r="M315">
        <f t="shared" si="97"/>
        <v>2.2304178863761104</v>
      </c>
      <c r="N315">
        <f t="shared" si="101"/>
        <v>1.3777189817833539</v>
      </c>
      <c r="O315">
        <f t="shared" si="88"/>
        <v>252.10363501391208</v>
      </c>
      <c r="P315">
        <f t="shared" si="89"/>
        <v>0.23918012488237653</v>
      </c>
      <c r="Q315">
        <f t="shared" si="90"/>
        <v>0.12548107034449452</v>
      </c>
      <c r="R315">
        <f t="shared" si="91"/>
        <v>0.20362129830631487</v>
      </c>
      <c r="S315" t="str">
        <f t="shared" si="102"/>
        <v>-</v>
      </c>
      <c r="T315" t="str">
        <f t="shared" si="86"/>
        <v>No</v>
      </c>
      <c r="U315" t="str">
        <f t="shared" si="87"/>
        <v>No</v>
      </c>
    </row>
    <row r="316" spans="2:21">
      <c r="B316" s="5">
        <f t="shared" si="92"/>
        <v>16.248340369003031</v>
      </c>
      <c r="C316" s="5">
        <f t="shared" si="93"/>
        <v>-7.986987057991171</v>
      </c>
      <c r="D316">
        <f t="shared" si="94"/>
        <v>16.248340369003031</v>
      </c>
      <c r="E316" s="5">
        <f t="shared" si="95"/>
        <v>5.5385341222976333E-3</v>
      </c>
      <c r="F316" s="5">
        <f t="shared" si="83"/>
        <v>-4.5755787209395715E-2</v>
      </c>
      <c r="G316" s="5">
        <f t="shared" si="84"/>
        <v>-0.71876483999999996</v>
      </c>
      <c r="H316">
        <f t="shared" si="96"/>
        <v>310</v>
      </c>
      <c r="I316">
        <f t="shared" si="85"/>
        <v>5.4105206811824216</v>
      </c>
      <c r="J316">
        <f t="shared" si="100"/>
        <v>14.9</v>
      </c>
      <c r="K316">
        <f t="shared" si="100"/>
        <v>12.63222</v>
      </c>
      <c r="L316">
        <f t="shared" si="100"/>
        <v>7.9017098068456049</v>
      </c>
      <c r="M316">
        <f t="shared" si="97"/>
        <v>2.2790972475760429</v>
      </c>
      <c r="N316">
        <f t="shared" si="101"/>
        <v>1.407788001744094</v>
      </c>
      <c r="O316">
        <f t="shared" si="88"/>
        <v>253.51142301565616</v>
      </c>
      <c r="P316">
        <f t="shared" si="89"/>
        <v>0.23639210441908792</v>
      </c>
      <c r="Q316">
        <f t="shared" si="90"/>
        <v>0.12371999675679304</v>
      </c>
      <c r="R316">
        <f t="shared" si="91"/>
        <v>0.20143135166647738</v>
      </c>
      <c r="S316" t="str">
        <f t="shared" si="102"/>
        <v>-</v>
      </c>
      <c r="T316" t="str">
        <f t="shared" si="86"/>
        <v>No</v>
      </c>
      <c r="U316" t="str">
        <f t="shared" si="87"/>
        <v>No</v>
      </c>
    </row>
    <row r="317" spans="2:21">
      <c r="B317" s="5">
        <f t="shared" si="92"/>
        <v>16.423712029904813</v>
      </c>
      <c r="C317" s="5">
        <f t="shared" si="93"/>
        <v>-7.9452836571058159</v>
      </c>
      <c r="D317">
        <f t="shared" si="94"/>
        <v>16.423712029904813</v>
      </c>
      <c r="E317" s="5">
        <f t="shared" si="95"/>
        <v>5.5081542810978684E-3</v>
      </c>
      <c r="F317" s="5">
        <f t="shared" si="83"/>
        <v>-4.6700491538614428E-2</v>
      </c>
      <c r="G317" s="5">
        <f t="shared" si="84"/>
        <v>-0.71876483999999996</v>
      </c>
      <c r="H317">
        <f t="shared" si="96"/>
        <v>311</v>
      </c>
      <c r="I317">
        <f t="shared" si="85"/>
        <v>5.4279739737023647</v>
      </c>
      <c r="J317">
        <f t="shared" si="100"/>
        <v>14.9</v>
      </c>
      <c r="K317">
        <f t="shared" si="100"/>
        <v>12.63222</v>
      </c>
      <c r="L317">
        <f t="shared" si="100"/>
        <v>7.9017098068456049</v>
      </c>
      <c r="M317">
        <f t="shared" si="97"/>
        <v>2.3286576898800684</v>
      </c>
      <c r="N317">
        <f t="shared" si="101"/>
        <v>1.4384012614946127</v>
      </c>
      <c r="O317">
        <f t="shared" si="88"/>
        <v>254.94982427715078</v>
      </c>
      <c r="P317">
        <f t="shared" si="89"/>
        <v>0.23361115935890359</v>
      </c>
      <c r="Q317">
        <f t="shared" si="90"/>
        <v>0.1219212368595648</v>
      </c>
      <c r="R317">
        <f t="shared" si="91"/>
        <v>0.19927213999865845</v>
      </c>
      <c r="S317" t="str">
        <f t="shared" si="102"/>
        <v>-</v>
      </c>
      <c r="T317" t="str">
        <f t="shared" si="86"/>
        <v>No</v>
      </c>
      <c r="U317" t="str">
        <f t="shared" si="87"/>
        <v>No</v>
      </c>
    </row>
    <row r="318" spans="2:21">
      <c r="B318" s="5">
        <f t="shared" si="92"/>
        <v>16.600183261497385</v>
      </c>
      <c r="C318" s="5">
        <f t="shared" si="93"/>
        <v>-7.9046317651675251</v>
      </c>
      <c r="D318">
        <f t="shared" si="94"/>
        <v>16.600183261497385</v>
      </c>
      <c r="E318" s="5">
        <f t="shared" si="95"/>
        <v>5.4776250207725589E-3</v>
      </c>
      <c r="F318" s="5">
        <f t="shared" si="83"/>
        <v>-4.7630970445712698E-2</v>
      </c>
      <c r="G318" s="5">
        <f t="shared" si="84"/>
        <v>-0.71876483999999996</v>
      </c>
      <c r="H318">
        <f t="shared" si="96"/>
        <v>312</v>
      </c>
      <c r="I318">
        <f t="shared" si="85"/>
        <v>5.4454272662223087</v>
      </c>
      <c r="J318">
        <f t="shared" si="100"/>
        <v>14.9</v>
      </c>
      <c r="K318">
        <f t="shared" si="100"/>
        <v>12.63222</v>
      </c>
      <c r="L318">
        <f t="shared" si="100"/>
        <v>7.9017098068456049</v>
      </c>
      <c r="M318">
        <f t="shared" si="97"/>
        <v>2.379082634128507</v>
      </c>
      <c r="N318">
        <f t="shared" si="101"/>
        <v>1.4695485201633978</v>
      </c>
      <c r="O318">
        <f t="shared" si="88"/>
        <v>256.41937279731417</v>
      </c>
      <c r="P318">
        <f t="shared" si="89"/>
        <v>0.23083841069106315</v>
      </c>
      <c r="Q318">
        <f t="shared" si="90"/>
        <v>0.1200853385725232</v>
      </c>
      <c r="R318">
        <f t="shared" si="91"/>
        <v>0.19714432101964896</v>
      </c>
      <c r="S318" t="str">
        <f t="shared" si="102"/>
        <v>-</v>
      </c>
      <c r="T318" t="str">
        <f t="shared" si="86"/>
        <v>No</v>
      </c>
      <c r="U318" t="str">
        <f t="shared" si="87"/>
        <v>No</v>
      </c>
    </row>
    <row r="319" spans="2:21">
      <c r="B319" s="5">
        <f t="shared" si="92"/>
        <v>16.777646489266345</v>
      </c>
      <c r="C319" s="5">
        <f t="shared" si="93"/>
        <v>-7.8650180276071593</v>
      </c>
      <c r="D319">
        <f t="shared" si="94"/>
        <v>16.777646489266345</v>
      </c>
      <c r="E319" s="5">
        <f t="shared" si="95"/>
        <v>5.4469835365227402E-3</v>
      </c>
      <c r="F319" s="5">
        <f t="shared" si="83"/>
        <v>-4.8546940497801588E-2</v>
      </c>
      <c r="G319" s="5">
        <f t="shared" si="84"/>
        <v>-0.71876483999999996</v>
      </c>
      <c r="H319">
        <f t="shared" si="96"/>
        <v>313</v>
      </c>
      <c r="I319">
        <f t="shared" si="85"/>
        <v>5.4628805587422518</v>
      </c>
      <c r="J319">
        <f t="shared" si="100"/>
        <v>14.9</v>
      </c>
      <c r="K319">
        <f t="shared" si="100"/>
        <v>12.63222</v>
      </c>
      <c r="L319">
        <f t="shared" si="100"/>
        <v>7.9017098068456049</v>
      </c>
      <c r="M319">
        <f t="shared" si="97"/>
        <v>2.4303523668389606</v>
      </c>
      <c r="N319">
        <f>M319/J319/K319/PI()*$K$3</f>
        <v>1.5012176008220521</v>
      </c>
      <c r="O319">
        <f t="shared" si="88"/>
        <v>257.9205903981362</v>
      </c>
      <c r="P319">
        <f t="shared" si="89"/>
        <v>0.22807501971312599</v>
      </c>
      <c r="Q319">
        <f t="shared" si="90"/>
        <v>0.11821286112804924</v>
      </c>
      <c r="R319">
        <f t="shared" si="91"/>
        <v>0.19504854288372253</v>
      </c>
      <c r="S319" t="str">
        <f t="shared" si="102"/>
        <v>-</v>
      </c>
      <c r="T319" t="str">
        <f t="shared" si="86"/>
        <v>No</v>
      </c>
      <c r="U319" t="str">
        <f t="shared" si="87"/>
        <v>No</v>
      </c>
    </row>
    <row r="320" spans="2:21">
      <c r="B320" s="5">
        <f t="shared" si="92"/>
        <v>16.955986952423437</v>
      </c>
      <c r="C320" s="5">
        <f t="shared" si="93"/>
        <v>-7.8264294143124351</v>
      </c>
      <c r="D320">
        <f t="shared" si="94"/>
        <v>16.955986952423437</v>
      </c>
      <c r="E320" s="5">
        <f t="shared" si="95"/>
        <v>5.4162671602770137E-3</v>
      </c>
      <c r="F320" s="5">
        <f t="shared" si="83"/>
        <v>-4.944812268153008E-2</v>
      </c>
      <c r="G320" s="5">
        <f t="shared" si="84"/>
        <v>-0.71876483999999996</v>
      </c>
      <c r="H320">
        <f t="shared" si="96"/>
        <v>314</v>
      </c>
      <c r="I320">
        <f t="shared" si="85"/>
        <v>5.4803338512621949</v>
      </c>
      <c r="J320">
        <f t="shared" si="100"/>
        <v>14.9</v>
      </c>
      <c r="K320">
        <f t="shared" si="100"/>
        <v>12.63222</v>
      </c>
      <c r="L320">
        <f t="shared" si="100"/>
        <v>7.9017098068456049</v>
      </c>
      <c r="M320">
        <f t="shared" si="97"/>
        <v>2.4824438605743238</v>
      </c>
      <c r="N320">
        <f t="shared" ref="N320:N344" si="103">M320/J320/K320/PI()*$K$3</f>
        <v>1.5333942795274329</v>
      </c>
      <c r="O320">
        <f t="shared" si="88"/>
        <v>259.45398467766364</v>
      </c>
      <c r="P320">
        <f t="shared" si="89"/>
        <v>0.22532218978888921</v>
      </c>
      <c r="Q320">
        <f t="shared" si="90"/>
        <v>0.1163043749009246</v>
      </c>
      <c r="R320">
        <f t="shared" si="91"/>
        <v>0.19298544398520165</v>
      </c>
      <c r="S320" t="str">
        <f t="shared" si="102"/>
        <v>-</v>
      </c>
      <c r="T320" t="str">
        <f t="shared" si="86"/>
        <v>No</v>
      </c>
      <c r="U320" t="str">
        <f t="shared" si="87"/>
        <v>No</v>
      </c>
    </row>
    <row r="321" spans="2:21">
      <c r="B321" s="5">
        <f t="shared" si="92"/>
        <v>17.135082545088686</v>
      </c>
      <c r="C321" s="5">
        <f t="shared" si="93"/>
        <v>-7.7888532179910346</v>
      </c>
      <c r="D321">
        <f t="shared" si="94"/>
        <v>17.135082545088686</v>
      </c>
      <c r="E321" s="5">
        <f t="shared" si="95"/>
        <v>5.3855133152083366E-3</v>
      </c>
      <c r="F321" s="5">
        <f t="shared" si="83"/>
        <v>-5.0334242488075047E-2</v>
      </c>
      <c r="G321" s="5">
        <f t="shared" si="84"/>
        <v>-0.71876483999999996</v>
      </c>
      <c r="H321">
        <f t="shared" si="96"/>
        <v>315</v>
      </c>
      <c r="I321">
        <f t="shared" si="85"/>
        <v>5.497787143782138</v>
      </c>
      <c r="J321">
        <f t="shared" si="100"/>
        <v>14.9</v>
      </c>
      <c r="K321">
        <f t="shared" si="100"/>
        <v>12.63222</v>
      </c>
      <c r="L321">
        <f t="shared" si="100"/>
        <v>7.9017098068456049</v>
      </c>
      <c r="M321">
        <f t="shared" si="97"/>
        <v>2.5353305954862635</v>
      </c>
      <c r="N321">
        <f t="shared" si="103"/>
        <v>1.5660621750898687</v>
      </c>
      <c r="O321">
        <f t="shared" si="88"/>
        <v>261.02004685275352</v>
      </c>
      <c r="P321">
        <f t="shared" si="89"/>
        <v>0.22258116815288165</v>
      </c>
      <c r="Q321">
        <f t="shared" si="90"/>
        <v>0.11436046123454277</v>
      </c>
      <c r="R321">
        <f t="shared" si="91"/>
        <v>0.19095565276399656</v>
      </c>
      <c r="S321" t="str">
        <f t="shared" si="102"/>
        <v>-</v>
      </c>
      <c r="T321" t="str">
        <f t="shared" si="86"/>
        <v>No</v>
      </c>
      <c r="U321" t="str">
        <f t="shared" si="87"/>
        <v>No</v>
      </c>
    </row>
    <row r="322" spans="2:21">
      <c r="B322" s="5">
        <f t="shared" si="92"/>
        <v>17.314803676082406</v>
      </c>
      <c r="C322" s="5">
        <f t="shared" si="93"/>
        <v>-7.7522770523750868</v>
      </c>
      <c r="D322">
        <f t="shared" si="94"/>
        <v>17.314803676082406</v>
      </c>
      <c r="E322" s="5">
        <f t="shared" si="95"/>
        <v>5.3547594701396587E-3</v>
      </c>
      <c r="F322" s="5">
        <f t="shared" si="83"/>
        <v>-5.1205029996759389E-2</v>
      </c>
      <c r="G322" s="5">
        <f t="shared" si="84"/>
        <v>-0.71876483999999996</v>
      </c>
      <c r="H322">
        <f t="shared" si="96"/>
        <v>316</v>
      </c>
      <c r="I322">
        <f t="shared" si="85"/>
        <v>5.5152404363020811</v>
      </c>
      <c r="J322">
        <f t="shared" si="100"/>
        <v>14.9</v>
      </c>
      <c r="K322">
        <f t="shared" si="100"/>
        <v>12.63222</v>
      </c>
      <c r="L322">
        <f t="shared" si="100"/>
        <v>7.9017098068456049</v>
      </c>
      <c r="M322">
        <f t="shared" si="97"/>
        <v>2.5889823835076449</v>
      </c>
      <c r="N322">
        <f t="shared" si="103"/>
        <v>1.5992026404776225</v>
      </c>
      <c r="O322">
        <f t="shared" si="88"/>
        <v>262.61924949323117</v>
      </c>
      <c r="P322">
        <f t="shared" si="89"/>
        <v>0.21985324775575574</v>
      </c>
      <c r="Q322">
        <f t="shared" si="90"/>
        <v>0.11238171226383395</v>
      </c>
      <c r="R322">
        <f t="shared" si="91"/>
        <v>0.18895978751417603</v>
      </c>
      <c r="S322" t="str">
        <f t="shared" si="102"/>
        <v>-</v>
      </c>
      <c r="T322" t="str">
        <f t="shared" si="86"/>
        <v>No</v>
      </c>
      <c r="U322" t="str">
        <f t="shared" si="87"/>
        <v>No</v>
      </c>
    </row>
    <row r="323" spans="2:21">
      <c r="B323" s="5">
        <f t="shared" si="92"/>
        <v>17.495013149911113</v>
      </c>
      <c r="C323" s="5">
        <f t="shared" si="93"/>
        <v>-7.716688850286344</v>
      </c>
      <c r="D323">
        <f t="shared" si="94"/>
        <v>17.495013149911113</v>
      </c>
      <c r="E323" s="5">
        <f t="shared" si="95"/>
        <v>5.3240430938939296E-3</v>
      </c>
      <c r="F323" s="5">
        <f t="shared" si="83"/>
        <v>-5.2060219957272461E-2</v>
      </c>
      <c r="G323" s="5">
        <f t="shared" si="84"/>
        <v>-0.71876483999999996</v>
      </c>
      <c r="H323">
        <f t="shared" si="96"/>
        <v>317</v>
      </c>
      <c r="I323">
        <f t="shared" si="85"/>
        <v>5.5326937288220241</v>
      </c>
      <c r="J323">
        <f t="shared" si="100"/>
        <v>14.9</v>
      </c>
      <c r="K323">
        <f t="shared" si="100"/>
        <v>12.63222</v>
      </c>
      <c r="L323">
        <f t="shared" si="100"/>
        <v>7.9017098068456049</v>
      </c>
      <c r="M323">
        <f t="shared" si="97"/>
        <v>2.6433651968217013</v>
      </c>
      <c r="N323">
        <f t="shared" si="103"/>
        <v>1.6327946568630765</v>
      </c>
      <c r="O323">
        <f t="shared" si="88"/>
        <v>264.25204415009426</v>
      </c>
      <c r="P323">
        <f t="shared" si="89"/>
        <v>0.21713976914324595</v>
      </c>
      <c r="Q323">
        <f t="shared" si="90"/>
        <v>0.11036873073490192</v>
      </c>
      <c r="R323">
        <f t="shared" si="91"/>
        <v>0.1869984561956298</v>
      </c>
      <c r="S323" t="str">
        <f t="shared" si="102"/>
        <v>-</v>
      </c>
      <c r="T323" t="str">
        <f t="shared" si="86"/>
        <v>No</v>
      </c>
      <c r="U323" t="str">
        <f t="shared" si="87"/>
        <v>No</v>
      </c>
    </row>
    <row r="324" spans="2:21">
      <c r="B324" s="5">
        <f t="shared" si="92"/>
        <v>17.675566071635362</v>
      </c>
      <c r="C324" s="5">
        <f t="shared" si="93"/>
        <v>-7.682076861580045</v>
      </c>
      <c r="D324">
        <f t="shared" si="94"/>
        <v>17.675566071635362</v>
      </c>
      <c r="E324" s="5">
        <f t="shared" si="95"/>
        <v>5.2934016096441126E-3</v>
      </c>
      <c r="F324" s="5">
        <f t="shared" si="83"/>
        <v>-5.2899551870467881E-2</v>
      </c>
      <c r="G324" s="5">
        <f t="shared" si="84"/>
        <v>-0.71876483999999996</v>
      </c>
      <c r="H324">
        <f t="shared" si="96"/>
        <v>318</v>
      </c>
      <c r="I324">
        <f t="shared" si="85"/>
        <v>5.5501470213419672</v>
      </c>
      <c r="J324">
        <f t="shared" si="100"/>
        <v>14.9</v>
      </c>
      <c r="K324">
        <f t="shared" si="100"/>
        <v>12.63222</v>
      </c>
      <c r="L324">
        <f t="shared" si="100"/>
        <v>7.9017098068456049</v>
      </c>
      <c r="M324">
        <f t="shared" si="97"/>
        <v>2.6984410023905507</v>
      </c>
      <c r="N324">
        <f t="shared" si="103"/>
        <v>1.6668147314117512</v>
      </c>
      <c r="O324">
        <f t="shared" si="88"/>
        <v>265.91885888150603</v>
      </c>
      <c r="P324">
        <f t="shared" si="89"/>
        <v>0.21444212235962407</v>
      </c>
      <c r="Q324">
        <f t="shared" si="90"/>
        <v>0.10832212982142624</v>
      </c>
      <c r="R324">
        <f t="shared" si="91"/>
        <v>0.18507225624887719</v>
      </c>
      <c r="S324" t="str">
        <f t="shared" si="102"/>
        <v>-</v>
      </c>
      <c r="T324" t="str">
        <f t="shared" si="86"/>
        <v>No</v>
      </c>
      <c r="U324" t="str">
        <f t="shared" si="87"/>
        <v>No</v>
      </c>
    </row>
    <row r="325" spans="2:21">
      <c r="B325" s="5">
        <f t="shared" si="92"/>
        <v>17.856309778395492</v>
      </c>
      <c r="C325" s="5">
        <f t="shared" si="93"/>
        <v>-7.648429650984137</v>
      </c>
      <c r="D325">
        <f t="shared" si="94"/>
        <v>17.856309778395492</v>
      </c>
      <c r="E325" s="5">
        <f t="shared" si="95"/>
        <v>5.2628723493188031E-3</v>
      </c>
      <c r="F325" s="5">
        <f t="shared" si="83"/>
        <v>-5.3722770067714129E-2</v>
      </c>
      <c r="G325" s="5">
        <f t="shared" si="84"/>
        <v>-0.71876483999999996</v>
      </c>
      <c r="H325">
        <f t="shared" si="96"/>
        <v>319</v>
      </c>
      <c r="I325">
        <f t="shared" si="85"/>
        <v>5.5676003138619112</v>
      </c>
      <c r="J325">
        <f t="shared" si="100"/>
        <v>14.9</v>
      </c>
      <c r="K325">
        <f t="shared" si="100"/>
        <v>12.63222</v>
      </c>
      <c r="L325">
        <f t="shared" si="100"/>
        <v>7.9017098068456049</v>
      </c>
      <c r="M325">
        <f t="shared" si="97"/>
        <v>2.7541676044784529</v>
      </c>
      <c r="N325">
        <f t="shared" si="103"/>
        <v>1.7012368000096376</v>
      </c>
      <c r="O325">
        <f t="shared" si="88"/>
        <v>267.62009568151564</v>
      </c>
      <c r="P325">
        <f t="shared" si="89"/>
        <v>0.2117617488645625</v>
      </c>
      <c r="Q325">
        <f t="shared" si="90"/>
        <v>0.10624253293786336</v>
      </c>
      <c r="R325">
        <f t="shared" si="91"/>
        <v>0.18318177441308145</v>
      </c>
      <c r="S325" t="str">
        <f t="shared" si="102"/>
        <v>-</v>
      </c>
      <c r="T325" t="str">
        <f t="shared" si="86"/>
        <v>No</v>
      </c>
      <c r="U325" t="str">
        <f t="shared" si="87"/>
        <v>No</v>
      </c>
    </row>
    <row r="326" spans="2:21">
      <c r="B326" s="5">
        <f t="shared" si="92"/>
        <v>18.037083800440136</v>
      </c>
      <c r="C326" s="5">
        <f t="shared" si="93"/>
        <v>-7.6157360958495994</v>
      </c>
      <c r="D326">
        <f t="shared" si="94"/>
        <v>18.037083800440136</v>
      </c>
      <c r="E326" s="5">
        <f t="shared" si="95"/>
        <v>5.2324925081190382E-3</v>
      </c>
      <c r="F326" s="5">
        <f t="shared" ref="F326:F366" si="104">-2*L326*COS(I326)/J326/J326</f>
        <v>-5.4529623788773532E-2</v>
      </c>
      <c r="G326" s="5">
        <f t="shared" ref="G326:G366" si="105">-1+L326*L326/J326/J326</f>
        <v>-0.71876483999999996</v>
      </c>
      <c r="H326">
        <f t="shared" si="96"/>
        <v>320</v>
      </c>
      <c r="I326">
        <f t="shared" ref="I326:I366" si="106">H326/360*2*PI()</f>
        <v>5.5850536063818543</v>
      </c>
      <c r="J326">
        <f t="shared" si="100"/>
        <v>14.9</v>
      </c>
      <c r="K326">
        <f t="shared" si="100"/>
        <v>12.63222</v>
      </c>
      <c r="L326">
        <f t="shared" si="100"/>
        <v>7.9017098068456049</v>
      </c>
      <c r="M326">
        <f t="shared" si="97"/>
        <v>2.8104984972534539</v>
      </c>
      <c r="N326">
        <f t="shared" si="103"/>
        <v>1.7360321362159015</v>
      </c>
      <c r="O326">
        <f t="shared" si="88"/>
        <v>269.35612781773153</v>
      </c>
      <c r="P326">
        <f t="shared" si="89"/>
        <v>0.20910014345006842</v>
      </c>
      <c r="Q326">
        <f t="shared" si="90"/>
        <v>0.10413057354956869</v>
      </c>
      <c r="R326">
        <f t="shared" si="91"/>
        <v>0.18132758654732339</v>
      </c>
      <c r="S326" t="str">
        <f t="shared" si="102"/>
        <v>-</v>
      </c>
      <c r="T326" t="str">
        <f t="shared" ref="T326:T366" si="107">IF((D326&gt;22.8),"Yes","No")</f>
        <v>No</v>
      </c>
      <c r="U326" t="str">
        <f t="shared" ref="U326:U366" si="108">IF((D326&lt;14.9),"Yes","No")</f>
        <v>No</v>
      </c>
    </row>
    <row r="327" spans="2:21">
      <c r="B327" s="5">
        <f t="shared" si="92"/>
        <v>18.217719854548296</v>
      </c>
      <c r="C327" s="5">
        <f t="shared" si="93"/>
        <v>-7.5839853838263194</v>
      </c>
      <c r="D327">
        <f t="shared" si="94"/>
        <v>18.217719854548296</v>
      </c>
      <c r="E327" s="5">
        <f t="shared" si="95"/>
        <v>5.202299099201663E-3</v>
      </c>
      <c r="F327" s="5">
        <f t="shared" si="104"/>
        <v>-5.5319867258186613E-2</v>
      </c>
      <c r="G327" s="5">
        <f t="shared" si="105"/>
        <v>-0.71876483999999996</v>
      </c>
      <c r="H327">
        <f t="shared" si="96"/>
        <v>321</v>
      </c>
      <c r="I327">
        <f t="shared" si="106"/>
        <v>5.6025068989017983</v>
      </c>
      <c r="J327">
        <f t="shared" si="100"/>
        <v>14.9</v>
      </c>
      <c r="K327">
        <f t="shared" si="100"/>
        <v>12.63222</v>
      </c>
      <c r="L327">
        <f t="shared" si="100"/>
        <v>7.9017098068456049</v>
      </c>
      <c r="M327">
        <f t="shared" si="97"/>
        <v>2.8673827296914838</v>
      </c>
      <c r="N327">
        <f t="shared" si="103"/>
        <v>1.7711692678147619</v>
      </c>
      <c r="O327">
        <f t="shared" ref="O327:O366" si="109">O326+N327</f>
        <v>271.12729708554627</v>
      </c>
      <c r="P327">
        <f t="shared" ref="P327:P366" si="110">SQRT(D327*D327*SIN(1/360*2*PI())*SIN(1/360*2*PI())+(D327-D326)*(D327-D326))/N327</f>
        <v>0.20645885614150553</v>
      </c>
      <c r="Q327">
        <f t="shared" ref="Q327:Q366" si="111">(D327-D326)/N327</f>
        <v>0.10198689497984864</v>
      </c>
      <c r="R327">
        <f t="shared" ref="R327:R366" si="112">D327*SIN(1/360*2*PI())/N327</f>
        <v>0.17951025745518889</v>
      </c>
      <c r="S327" t="str">
        <f t="shared" si="102"/>
        <v>-</v>
      </c>
      <c r="T327" t="str">
        <f t="shared" si="107"/>
        <v>No</v>
      </c>
      <c r="U327" t="str">
        <f t="shared" si="108"/>
        <v>No</v>
      </c>
    </row>
    <row r="328" spans="2:21">
      <c r="B328" s="5">
        <f t="shared" ref="B328:B366" si="113">(-F328+SQRT((F328*F328)-4*E328*G328))/2/E328</f>
        <v>18.39804187275524</v>
      </c>
      <c r="C328" s="5">
        <f t="shared" ref="C328:C366" si="114">(-F328-SQRT(F328*F328-4*E328*G328))/2/E328</f>
        <v>-7.5531670104781492</v>
      </c>
      <c r="D328">
        <f t="shared" ref="D328:D366" si="115">IF((B328&gt;0),B328,IF((C328&gt;5),C328,"?"))</f>
        <v>18.39804187275524</v>
      </c>
      <c r="E328" s="5">
        <f t="shared" ref="E328:E366" si="116">SIN(I328)*SIN(I328)/K328/K328+COS(I328)*COS(I328)/J328/J328</f>
        <v>5.1723289085845057E-3</v>
      </c>
      <c r="F328" s="5">
        <f t="shared" si="104"/>
        <v>-5.609325976013721E-2</v>
      </c>
      <c r="G328" s="5">
        <f t="shared" si="105"/>
        <v>-0.71876483999999996</v>
      </c>
      <c r="H328">
        <f t="shared" ref="H328:H366" si="117">H327+1</f>
        <v>322</v>
      </c>
      <c r="I328">
        <f t="shared" si="106"/>
        <v>5.6199601914217414</v>
      </c>
      <c r="J328">
        <f t="shared" si="100"/>
        <v>14.9</v>
      </c>
      <c r="K328">
        <f t="shared" si="100"/>
        <v>12.63222</v>
      </c>
      <c r="L328">
        <f t="shared" si="100"/>
        <v>7.9017098068456049</v>
      </c>
      <c r="M328">
        <f t="shared" ref="M328:M366" si="118">0.5*D327*D328*SIN(1/360*2*PI())</f>
        <v>2.9247647851362668</v>
      </c>
      <c r="N328">
        <f t="shared" si="103"/>
        <v>1.8066139024201946</v>
      </c>
      <c r="O328">
        <f t="shared" si="109"/>
        <v>272.93391098796644</v>
      </c>
      <c r="P328">
        <f t="shared" si="110"/>
        <v>0.20383949406380908</v>
      </c>
      <c r="Q328">
        <f t="shared" si="111"/>
        <v>9.9812150213932818E-2</v>
      </c>
      <c r="R328">
        <f t="shared" si="112"/>
        <v>0.17773034071272401</v>
      </c>
      <c r="S328" t="str">
        <f t="shared" si="102"/>
        <v>-</v>
      </c>
      <c r="T328" t="str">
        <f t="shared" si="107"/>
        <v>No</v>
      </c>
      <c r="U328" t="str">
        <f t="shared" si="108"/>
        <v>No</v>
      </c>
    </row>
    <row r="329" spans="2:21">
      <c r="B329" s="5">
        <f t="shared" si="113"/>
        <v>18.577866069282557</v>
      </c>
      <c r="C329" s="5">
        <f t="shared" si="114"/>
        <v>-7.5232707768497153</v>
      </c>
      <c r="D329">
        <f t="shared" si="115"/>
        <v>18.577866069282557</v>
      </c>
      <c r="E329" s="5">
        <f t="shared" si="116"/>
        <v>5.1426184503282788E-3</v>
      </c>
      <c r="F329" s="5">
        <f t="shared" si="104"/>
        <v>-5.684956571177726E-2</v>
      </c>
      <c r="G329" s="5">
        <f t="shared" si="105"/>
        <v>-0.71876483999999996</v>
      </c>
      <c r="H329">
        <f t="shared" si="117"/>
        <v>323</v>
      </c>
      <c r="I329">
        <f t="shared" si="106"/>
        <v>5.6374134839416845</v>
      </c>
      <c r="J329">
        <f t="shared" si="100"/>
        <v>14.9</v>
      </c>
      <c r="K329">
        <f t="shared" si="100"/>
        <v>12.63222</v>
      </c>
      <c r="L329">
        <f t="shared" si="100"/>
        <v>7.9017098068456049</v>
      </c>
      <c r="M329">
        <f t="shared" si="118"/>
        <v>2.9825844779828392</v>
      </c>
      <c r="N329">
        <f t="shared" si="103"/>
        <v>1.8423288636578095</v>
      </c>
      <c r="O329">
        <f t="shared" si="109"/>
        <v>274.77623985162427</v>
      </c>
      <c r="P329">
        <f t="shared" si="110"/>
        <v>0.20124372325091164</v>
      </c>
      <c r="Q329">
        <f t="shared" si="111"/>
        <v>9.7607001700168367E-2</v>
      </c>
      <c r="R329">
        <f t="shared" si="112"/>
        <v>0.1759883784998113</v>
      </c>
      <c r="S329" t="str">
        <f t="shared" si="102"/>
        <v>-</v>
      </c>
      <c r="T329" t="str">
        <f t="shared" si="107"/>
        <v>No</v>
      </c>
      <c r="U329" t="str">
        <f t="shared" si="108"/>
        <v>No</v>
      </c>
    </row>
    <row r="330" spans="2:21">
      <c r="B330" s="5">
        <f t="shared" si="113"/>
        <v>18.757001048527844</v>
      </c>
      <c r="C330" s="5">
        <f t="shared" si="114"/>
        <v>-7.494286786996728</v>
      </c>
      <c r="D330">
        <f t="shared" si="115"/>
        <v>18.757001048527844</v>
      </c>
      <c r="E330" s="5">
        <f t="shared" si="116"/>
        <v>5.1132039220498247E-3</v>
      </c>
      <c r="F330" s="5">
        <f t="shared" si="104"/>
        <v>-5.7588554734987397E-2</v>
      </c>
      <c r="G330" s="5">
        <f t="shared" si="105"/>
        <v>-0.71876483999999996</v>
      </c>
      <c r="H330">
        <f t="shared" si="117"/>
        <v>324</v>
      </c>
      <c r="I330">
        <f t="shared" si="106"/>
        <v>5.6548667764616276</v>
      </c>
      <c r="J330">
        <f t="shared" si="100"/>
        <v>14.9</v>
      </c>
      <c r="K330">
        <f t="shared" si="100"/>
        <v>12.63222</v>
      </c>
      <c r="L330">
        <f t="shared" si="100"/>
        <v>7.9017098068456049</v>
      </c>
      <c r="M330">
        <f t="shared" si="118"/>
        <v>3.0407768700479059</v>
      </c>
      <c r="N330">
        <f t="shared" si="103"/>
        <v>1.8782740395072031</v>
      </c>
      <c r="O330">
        <f t="shared" si="109"/>
        <v>276.65451389113144</v>
      </c>
      <c r="P330">
        <f t="shared" si="110"/>
        <v>0.19867327037251001</v>
      </c>
      <c r="Q330">
        <f t="shared" si="111"/>
        <v>9.5372121148139852E-2</v>
      </c>
      <c r="R330">
        <f t="shared" si="112"/>
        <v>0.17428490143501532</v>
      </c>
      <c r="S330" t="str">
        <f>IF((D330=MAX(D$6:D$366)),"Apogee",IF((D330=MIN(D$6:D$366)),"Perigee","-"))</f>
        <v>-</v>
      </c>
      <c r="T330" t="str">
        <f t="shared" si="107"/>
        <v>No</v>
      </c>
      <c r="U330" t="str">
        <f t="shared" si="108"/>
        <v>No</v>
      </c>
    </row>
    <row r="331" spans="2:21">
      <c r="B331" s="5">
        <f t="shared" si="113"/>
        <v>18.935247956888595</v>
      </c>
      <c r="C331" s="5">
        <f t="shared" si="114"/>
        <v>-7.4662054454906892</v>
      </c>
      <c r="D331">
        <f t="shared" si="115"/>
        <v>18.935247956888595</v>
      </c>
      <c r="E331" s="5">
        <f t="shared" si="116"/>
        <v>5.0841211608208857E-3</v>
      </c>
      <c r="F331" s="5">
        <f t="shared" si="104"/>
        <v>-5.8310001726552402E-2</v>
      </c>
      <c r="G331" s="5">
        <f t="shared" si="105"/>
        <v>-0.71876483999999996</v>
      </c>
      <c r="H331">
        <f t="shared" si="117"/>
        <v>325</v>
      </c>
      <c r="I331">
        <f t="shared" si="106"/>
        <v>5.6723200689815707</v>
      </c>
      <c r="J331">
        <f t="shared" si="100"/>
        <v>14.9</v>
      </c>
      <c r="K331">
        <f t="shared" si="100"/>
        <v>12.63222</v>
      </c>
      <c r="L331">
        <f t="shared" si="100"/>
        <v>7.9017098068456049</v>
      </c>
      <c r="M331">
        <f t="shared" si="118"/>
        <v>3.0992722092625282</v>
      </c>
      <c r="N331">
        <f t="shared" si="103"/>
        <v>1.9144063444327077</v>
      </c>
      <c r="O331">
        <f t="shared" si="109"/>
        <v>278.56892023556418</v>
      </c>
      <c r="P331">
        <f t="shared" si="110"/>
        <v>0.19612992434871829</v>
      </c>
      <c r="Q331">
        <f t="shared" si="111"/>
        <v>9.3108189324127622E-2</v>
      </c>
      <c r="R331">
        <f t="shared" si="112"/>
        <v>0.17262042841395212</v>
      </c>
      <c r="S331" t="str">
        <f t="shared" ref="S331:S356" si="119">IF((D331=MAX(D$6:D$366)),"Apogee",IF((D331=MIN(D$6:D$366)),"Perigee","-"))</f>
        <v>-</v>
      </c>
      <c r="T331" t="str">
        <f t="shared" si="107"/>
        <v>No</v>
      </c>
      <c r="U331" t="str">
        <f t="shared" si="108"/>
        <v>No</v>
      </c>
    </row>
    <row r="332" spans="2:21">
      <c r="B332" s="5">
        <f t="shared" si="113"/>
        <v>19.112400681071925</v>
      </c>
      <c r="C332" s="5">
        <f t="shared" si="114"/>
        <v>-7.4390174549081216</v>
      </c>
      <c r="D332">
        <f t="shared" si="115"/>
        <v>19.112400681071925</v>
      </c>
      <c r="E332" s="5">
        <f t="shared" si="116"/>
        <v>5.0554055995061659E-3</v>
      </c>
      <c r="F332" s="5">
        <f t="shared" si="104"/>
        <v>-5.9013686926729834E-2</v>
      </c>
      <c r="G332" s="5">
        <f t="shared" si="105"/>
        <v>-0.71876483999999996</v>
      </c>
      <c r="H332">
        <f t="shared" si="117"/>
        <v>326</v>
      </c>
      <c r="I332">
        <f t="shared" si="106"/>
        <v>5.6897733615015138</v>
      </c>
      <c r="J332">
        <f t="shared" si="100"/>
        <v>14.9</v>
      </c>
      <c r="K332">
        <f t="shared" si="100"/>
        <v>12.63222</v>
      </c>
      <c r="L332">
        <f t="shared" si="100"/>
        <v>7.9017098068456049</v>
      </c>
      <c r="M332">
        <f t="shared" si="118"/>
        <v>3.157995893367266</v>
      </c>
      <c r="N332">
        <f t="shared" si="103"/>
        <v>1.9506796969580489</v>
      </c>
      <c r="O332">
        <f t="shared" si="109"/>
        <v>280.51959993252223</v>
      </c>
      <c r="P332">
        <f t="shared" si="110"/>
        <v>0.19361553781854318</v>
      </c>
      <c r="Q332">
        <f t="shared" si="111"/>
        <v>9.0815895843683228E-2</v>
      </c>
      <c r="R332">
        <f t="shared" si="112"/>
        <v>0.1709954664512279</v>
      </c>
      <c r="S332" t="str">
        <f t="shared" si="119"/>
        <v>-</v>
      </c>
      <c r="T332" t="str">
        <f t="shared" si="107"/>
        <v>No</v>
      </c>
      <c r="U332" t="str">
        <f t="shared" si="108"/>
        <v>No</v>
      </c>
    </row>
    <row r="333" spans="2:21">
      <c r="B333" s="5">
        <f t="shared" si="113"/>
        <v>19.288246095375655</v>
      </c>
      <c r="C333" s="5">
        <f t="shared" si="114"/>
        <v>-7.4127138133137356</v>
      </c>
      <c r="D333">
        <f t="shared" si="115"/>
        <v>19.288246095375655</v>
      </c>
      <c r="E333" s="5">
        <f t="shared" si="116"/>
        <v>5.0270922235938313E-3</v>
      </c>
      <c r="F333" s="5">
        <f t="shared" si="104"/>
        <v>-5.9699395986190978E-2</v>
      </c>
      <c r="G333" s="5">
        <f t="shared" si="105"/>
        <v>-0.71876483999999996</v>
      </c>
      <c r="H333">
        <f t="shared" si="117"/>
        <v>327</v>
      </c>
      <c r="I333">
        <f t="shared" si="106"/>
        <v>5.7072266540214578</v>
      </c>
      <c r="J333">
        <f t="shared" si="100"/>
        <v>14.9</v>
      </c>
      <c r="K333">
        <f t="shared" si="100"/>
        <v>12.63222</v>
      </c>
      <c r="L333">
        <f t="shared" si="100"/>
        <v>7.9017098068456049</v>
      </c>
      <c r="M333">
        <f t="shared" si="118"/>
        <v>3.2168684613022887</v>
      </c>
      <c r="N333">
        <f t="shared" si="103"/>
        <v>1.9870450143480538</v>
      </c>
      <c r="O333">
        <f t="shared" si="109"/>
        <v>282.50664494687027</v>
      </c>
      <c r="P333">
        <f t="shared" si="110"/>
        <v>0.1911320284237506</v>
      </c>
      <c r="Q333">
        <f t="shared" si="111"/>
        <v>8.8495938961616519E-2</v>
      </c>
      <c r="R333">
        <f t="shared" si="112"/>
        <v>0.16941051052599793</v>
      </c>
      <c r="S333" t="str">
        <f t="shared" si="119"/>
        <v>-</v>
      </c>
      <c r="T333" t="str">
        <f t="shared" si="107"/>
        <v>No</v>
      </c>
      <c r="U333" t="str">
        <f t="shared" si="108"/>
        <v>No</v>
      </c>
    </row>
    <row r="334" spans="2:21">
      <c r="B334" s="5">
        <f t="shared" si="113"/>
        <v>19.46256436021244</v>
      </c>
      <c r="C334" s="5">
        <f t="shared" si="114"/>
        <v>-7.3872858117462341</v>
      </c>
      <c r="D334">
        <f t="shared" si="115"/>
        <v>19.46256436021244</v>
      </c>
      <c r="E334" s="5">
        <f t="shared" si="116"/>
        <v>4.9992155285710953E-3</v>
      </c>
      <c r="F334" s="5">
        <f t="shared" si="104"/>
        <v>-6.0366920031313678E-2</v>
      </c>
      <c r="G334" s="5">
        <f t="shared" si="105"/>
        <v>-0.71876483999999996</v>
      </c>
      <c r="H334">
        <f t="shared" si="117"/>
        <v>328</v>
      </c>
      <c r="I334">
        <f t="shared" si="106"/>
        <v>5.7246799465414009</v>
      </c>
      <c r="J334">
        <f t="shared" si="100"/>
        <v>14.9</v>
      </c>
      <c r="K334">
        <f t="shared" si="100"/>
        <v>12.63222</v>
      </c>
      <c r="L334">
        <f t="shared" si="100"/>
        <v>7.9017098068456049</v>
      </c>
      <c r="M334">
        <f t="shared" si="118"/>
        <v>3.2758056149606603</v>
      </c>
      <c r="N334">
        <f t="shared" si="103"/>
        <v>2.0234502260455569</v>
      </c>
      <c r="O334">
        <f t="shared" si="109"/>
        <v>284.53009517291582</v>
      </c>
      <c r="P334">
        <f t="shared" si="110"/>
        <v>0.18868137986455272</v>
      </c>
      <c r="Q334">
        <f t="shared" si="111"/>
        <v>8.6149025359253006E-2</v>
      </c>
      <c r="R334">
        <f t="shared" si="112"/>
        <v>0.16786604343119077</v>
      </c>
      <c r="S334" t="str">
        <f t="shared" si="119"/>
        <v>-</v>
      </c>
      <c r="T334" t="str">
        <f t="shared" si="107"/>
        <v>No</v>
      </c>
      <c r="U334" t="str">
        <f t="shared" si="108"/>
        <v>No</v>
      </c>
    </row>
    <row r="335" spans="2:21">
      <c r="B335" s="5">
        <f t="shared" si="113"/>
        <v>19.635129273886122</v>
      </c>
      <c r="C335" s="5">
        <f t="shared" si="114"/>
        <v>-7.3627250317148967</v>
      </c>
      <c r="D335">
        <f t="shared" si="115"/>
        <v>19.635129273886122</v>
      </c>
      <c r="E335" s="5">
        <f t="shared" si="116"/>
        <v>4.9718094778967636E-3</v>
      </c>
      <c r="F335" s="5">
        <f t="shared" si="104"/>
        <v>-6.1016055727807342E-2</v>
      </c>
      <c r="G335" s="5">
        <f t="shared" si="105"/>
        <v>-0.71876483999999996</v>
      </c>
      <c r="H335">
        <f t="shared" si="117"/>
        <v>329</v>
      </c>
      <c r="I335">
        <f t="shared" si="106"/>
        <v>5.742133239061344</v>
      </c>
      <c r="J335">
        <f t="shared" si="100"/>
        <v>14.9</v>
      </c>
      <c r="K335">
        <f t="shared" si="100"/>
        <v>12.63222</v>
      </c>
      <c r="L335">
        <f t="shared" si="100"/>
        <v>7.9017098068456049</v>
      </c>
      <c r="M335">
        <f t="shared" si="118"/>
        <v>3.3347182739075207</v>
      </c>
      <c r="N335">
        <f t="shared" si="103"/>
        <v>2.0598403074711915</v>
      </c>
      <c r="O335">
        <f t="shared" si="109"/>
        <v>286.589935480387</v>
      </c>
      <c r="P335">
        <f t="shared" si="110"/>
        <v>0.18626564267856471</v>
      </c>
      <c r="Q335">
        <f t="shared" si="111"/>
        <v>8.3775869929225297E-2</v>
      </c>
      <c r="R335">
        <f t="shared" si="112"/>
        <v>0.16636253562644526</v>
      </c>
      <c r="S335" t="str">
        <f t="shared" si="119"/>
        <v>-</v>
      </c>
      <c r="T335" t="str">
        <f t="shared" si="107"/>
        <v>No</v>
      </c>
      <c r="U335" t="str">
        <f t="shared" si="108"/>
        <v>No</v>
      </c>
    </row>
    <row r="336" spans="2:21">
      <c r="B336" s="5">
        <f t="shared" si="113"/>
        <v>19.805708679315067</v>
      </c>
      <c r="C336" s="5">
        <f t="shared" si="114"/>
        <v>-7.3390233427143547</v>
      </c>
      <c r="D336">
        <f t="shared" si="115"/>
        <v>19.805708679315067</v>
      </c>
      <c r="E336" s="5">
        <f t="shared" si="116"/>
        <v>4.9449074616220055E-3</v>
      </c>
      <c r="F336" s="5">
        <f t="shared" si="104"/>
        <v>-6.1646605342650519E-2</v>
      </c>
      <c r="G336" s="5">
        <f t="shared" si="105"/>
        <v>-0.71876483999999996</v>
      </c>
      <c r="H336">
        <f t="shared" si="117"/>
        <v>330</v>
      </c>
      <c r="I336">
        <f t="shared" si="106"/>
        <v>5.7595865315812871</v>
      </c>
      <c r="J336">
        <f t="shared" si="100"/>
        <v>14.9</v>
      </c>
      <c r="K336">
        <f t="shared" si="100"/>
        <v>12.63222</v>
      </c>
      <c r="L336">
        <f t="shared" si="100"/>
        <v>7.9017098068456049</v>
      </c>
      <c r="M336">
        <f t="shared" si="118"/>
        <v>3.3935126655570804</v>
      </c>
      <c r="N336">
        <f t="shared" si="103"/>
        <v>2.096157335725306</v>
      </c>
      <c r="O336">
        <f t="shared" si="109"/>
        <v>288.68609281611231</v>
      </c>
      <c r="P336">
        <f t="shared" si="110"/>
        <v>0.18388693468893924</v>
      </c>
      <c r="Q336">
        <f t="shared" si="111"/>
        <v>8.1377195557661791E-2</v>
      </c>
      <c r="R336">
        <f t="shared" si="112"/>
        <v>0.16490044509480339</v>
      </c>
      <c r="S336" t="str">
        <f t="shared" si="119"/>
        <v>-</v>
      </c>
      <c r="T336" t="str">
        <f t="shared" si="107"/>
        <v>No</v>
      </c>
      <c r="U336" t="str">
        <f t="shared" si="108"/>
        <v>No</v>
      </c>
    </row>
    <row r="337" spans="2:21">
      <c r="B337" s="5">
        <f t="shared" si="113"/>
        <v>19.974064927031275</v>
      </c>
      <c r="C337" s="5">
        <f t="shared" si="114"/>
        <v>-7.3161728997645943</v>
      </c>
      <c r="D337">
        <f t="shared" si="115"/>
        <v>19.974064927031275</v>
      </c>
      <c r="E337" s="5">
        <f t="shared" si="116"/>
        <v>4.9185422557097127E-3</v>
      </c>
      <c r="F337" s="5">
        <f t="shared" si="104"/>
        <v>-6.2258376804322252E-2</v>
      </c>
      <c r="G337" s="5">
        <f t="shared" si="105"/>
        <v>-0.71876483999999996</v>
      </c>
      <c r="H337">
        <f t="shared" si="117"/>
        <v>331</v>
      </c>
      <c r="I337">
        <f t="shared" si="106"/>
        <v>5.7770398241012302</v>
      </c>
      <c r="J337">
        <f t="shared" si="100"/>
        <v>14.9</v>
      </c>
      <c r="K337">
        <f t="shared" si="100"/>
        <v>12.63222</v>
      </c>
      <c r="L337">
        <f t="shared" si="100"/>
        <v>7.9017098068456049</v>
      </c>
      <c r="M337">
        <f t="shared" si="118"/>
        <v>3.4520904531393923</v>
      </c>
      <c r="N337">
        <f t="shared" si="103"/>
        <v>2.1323405686324581</v>
      </c>
      <c r="O337">
        <f t="shared" si="109"/>
        <v>290.81843338474476</v>
      </c>
      <c r="P337">
        <f t="shared" si="110"/>
        <v>0.18154744106234583</v>
      </c>
      <c r="Q337">
        <f t="shared" si="111"/>
        <v>7.8953732904017415E-2</v>
      </c>
      <c r="R337">
        <f t="shared" si="112"/>
        <v>0.1634802172032048</v>
      </c>
      <c r="S337" t="str">
        <f t="shared" si="119"/>
        <v>-</v>
      </c>
      <c r="T337" t="str">
        <f t="shared" si="107"/>
        <v>No</v>
      </c>
      <c r="U337" t="str">
        <f t="shared" si="108"/>
        <v>No</v>
      </c>
    </row>
    <row r="338" spans="2:21">
      <c r="B338" s="5">
        <f t="shared" si="113"/>
        <v>20.139955395364918</v>
      </c>
      <c r="C338" s="5">
        <f t="shared" si="114"/>
        <v>-7.2941661409825356</v>
      </c>
      <c r="D338">
        <f t="shared" si="115"/>
        <v>20.139955395364918</v>
      </c>
      <c r="E338" s="5">
        <f t="shared" si="116"/>
        <v>4.8927459821020407E-3</v>
      </c>
      <c r="F338" s="5">
        <f t="shared" si="104"/>
        <v>-6.2851183761308965E-2</v>
      </c>
      <c r="G338" s="5">
        <f t="shared" si="105"/>
        <v>-0.71876483999999996</v>
      </c>
      <c r="H338">
        <f t="shared" si="117"/>
        <v>332</v>
      </c>
      <c r="I338">
        <f t="shared" si="106"/>
        <v>5.7944931166211742</v>
      </c>
      <c r="J338">
        <f t="shared" si="100"/>
        <v>14.9</v>
      </c>
      <c r="K338">
        <f t="shared" si="100"/>
        <v>12.63222</v>
      </c>
      <c r="L338">
        <f t="shared" si="100"/>
        <v>7.9017098068456049</v>
      </c>
      <c r="M338">
        <f t="shared" si="118"/>
        <v>3.5103489035766624</v>
      </c>
      <c r="N338">
        <f t="shared" si="103"/>
        <v>2.1683265484378484</v>
      </c>
      <c r="O338">
        <f t="shared" si="109"/>
        <v>292.98675993318261</v>
      </c>
      <c r="P338">
        <f t="shared" si="110"/>
        <v>0.1792494139119632</v>
      </c>
      <c r="Q338">
        <f t="shared" si="111"/>
        <v>7.6506220178486212E-2</v>
      </c>
      <c r="R338">
        <f t="shared" si="112"/>
        <v>0.16210228456682313</v>
      </c>
      <c r="S338" t="str">
        <f t="shared" si="119"/>
        <v>-</v>
      </c>
      <c r="T338" t="str">
        <f t="shared" si="107"/>
        <v>No</v>
      </c>
      <c r="U338" t="str">
        <f t="shared" si="108"/>
        <v>No</v>
      </c>
    </row>
    <row r="339" spans="2:21">
      <c r="B339" s="5">
        <f t="shared" si="113"/>
        <v>20.303133068253455</v>
      </c>
      <c r="C339" s="5">
        <f t="shared" si="114"/>
        <v>-7.2729957851911831</v>
      </c>
      <c r="D339">
        <f t="shared" si="115"/>
        <v>20.303133068253455</v>
      </c>
      <c r="E339" s="5">
        <f t="shared" si="116"/>
        <v>4.867550069584772E-3</v>
      </c>
      <c r="F339" s="5">
        <f t="shared" si="104"/>
        <v>-6.3424845638868896E-2</v>
      </c>
      <c r="G339" s="5">
        <f t="shared" si="105"/>
        <v>-0.71876483999999996</v>
      </c>
      <c r="H339">
        <f t="shared" si="117"/>
        <v>333</v>
      </c>
      <c r="I339">
        <f t="shared" si="106"/>
        <v>5.8119464091411173</v>
      </c>
      <c r="J339">
        <f t="shared" si="100"/>
        <v>14.9</v>
      </c>
      <c r="K339">
        <f t="shared" si="100"/>
        <v>12.63222</v>
      </c>
      <c r="L339">
        <f t="shared" si="100"/>
        <v>7.9017098068456049</v>
      </c>
      <c r="M339">
        <f t="shared" si="118"/>
        <v>3.5681810971217032</v>
      </c>
      <c r="N339">
        <f t="shared" si="103"/>
        <v>2.204049231300039</v>
      </c>
      <c r="O339">
        <f t="shared" si="109"/>
        <v>295.19080916448263</v>
      </c>
      <c r="P339">
        <f t="shared" si="110"/>
        <v>0.17699517137564158</v>
      </c>
      <c r="Q339">
        <f t="shared" si="111"/>
        <v>7.4035402917151771E-2</v>
      </c>
      <c r="R339">
        <f t="shared" si="112"/>
        <v>0.1607670669172879</v>
      </c>
      <c r="S339" t="str">
        <f t="shared" si="119"/>
        <v>-</v>
      </c>
      <c r="T339" t="str">
        <f t="shared" si="107"/>
        <v>No</v>
      </c>
      <c r="U339" t="str">
        <f t="shared" si="108"/>
        <v>No</v>
      </c>
    </row>
    <row r="340" spans="2:21">
      <c r="B340" s="5">
        <f t="shared" si="113"/>
        <v>20.463347170593543</v>
      </c>
      <c r="C340" s="5">
        <f t="shared" si="114"/>
        <v>-7.2526548295717861</v>
      </c>
      <c r="D340">
        <f t="shared" si="115"/>
        <v>20.463347170593543</v>
      </c>
      <c r="E340" s="5">
        <f t="shared" si="116"/>
        <v>4.842985215496174E-3</v>
      </c>
      <c r="F340" s="5">
        <f t="shared" si="104"/>
        <v>-6.3979187694036918E-2</v>
      </c>
      <c r="G340" s="5">
        <f t="shared" si="105"/>
        <v>-0.71876483999999996</v>
      </c>
      <c r="H340">
        <f t="shared" si="117"/>
        <v>334</v>
      </c>
      <c r="I340">
        <f t="shared" si="106"/>
        <v>5.8293997016610604</v>
      </c>
      <c r="J340">
        <f t="shared" si="100"/>
        <v>14.9</v>
      </c>
      <c r="K340">
        <f t="shared" si="100"/>
        <v>12.63222</v>
      </c>
      <c r="L340">
        <f t="shared" si="100"/>
        <v>7.9017098068456049</v>
      </c>
      <c r="M340">
        <f t="shared" si="118"/>
        <v>3.6254761802876265</v>
      </c>
      <c r="N340">
        <f t="shared" si="103"/>
        <v>2.2394401435244751</v>
      </c>
      <c r="O340">
        <f t="shared" si="109"/>
        <v>297.43024930800709</v>
      </c>
      <c r="P340">
        <f t="shared" si="110"/>
        <v>0.17478709609467422</v>
      </c>
      <c r="Q340">
        <f t="shared" si="111"/>
        <v>7.1542033754892029E-2</v>
      </c>
      <c r="R340">
        <f t="shared" si="112"/>
        <v>0.15947497097482968</v>
      </c>
      <c r="S340" t="str">
        <f t="shared" si="119"/>
        <v>-</v>
      </c>
      <c r="T340" t="str">
        <f t="shared" si="107"/>
        <v>No</v>
      </c>
      <c r="U340" t="str">
        <f t="shared" si="108"/>
        <v>No</v>
      </c>
    </row>
    <row r="341" spans="2:21">
      <c r="B341" s="5">
        <f t="shared" si="113"/>
        <v>20.620343860486066</v>
      </c>
      <c r="C341" s="5">
        <f t="shared" si="114"/>
        <v>-7.2331365473641283</v>
      </c>
      <c r="D341">
        <f t="shared" si="115"/>
        <v>20.620343860486066</v>
      </c>
      <c r="E341" s="5">
        <f t="shared" si="116"/>
        <v>4.8190813483270254E-3</v>
      </c>
      <c r="F341" s="5">
        <f t="shared" si="104"/>
        <v>-6.451404106885307E-2</v>
      </c>
      <c r="G341" s="5">
        <f t="shared" si="105"/>
        <v>-0.71876483999999996</v>
      </c>
      <c r="H341">
        <f t="shared" si="117"/>
        <v>335</v>
      </c>
      <c r="I341">
        <f t="shared" si="106"/>
        <v>5.8468529941810043</v>
      </c>
      <c r="J341">
        <f t="shared" si="100"/>
        <v>14.9</v>
      </c>
      <c r="K341">
        <f t="shared" si="100"/>
        <v>12.63222</v>
      </c>
      <c r="L341">
        <f t="shared" si="100"/>
        <v>7.9017098068456049</v>
      </c>
      <c r="M341">
        <f t="shared" si="118"/>
        <v>3.6821196632172506</v>
      </c>
      <c r="N341">
        <f t="shared" si="103"/>
        <v>2.274428565247212</v>
      </c>
      <c r="O341">
        <f t="shared" si="109"/>
        <v>299.7046778732543</v>
      </c>
      <c r="P341">
        <f t="shared" si="110"/>
        <v>0.17262763301472187</v>
      </c>
      <c r="Q341">
        <f t="shared" si="111"/>
        <v>6.9026872196119624E-2</v>
      </c>
      <c r="R341">
        <f t="shared" si="112"/>
        <v>0.15822639032438951</v>
      </c>
      <c r="S341" t="str">
        <f t="shared" si="119"/>
        <v>-</v>
      </c>
      <c r="T341" t="str">
        <f t="shared" si="107"/>
        <v>No</v>
      </c>
      <c r="U341" t="str">
        <f t="shared" si="108"/>
        <v>No</v>
      </c>
    </row>
    <row r="342" spans="2:21">
      <c r="B342" s="5">
        <f t="shared" si="113"/>
        <v>20.77386697711356</v>
      </c>
      <c r="C342" s="5">
        <f t="shared" si="114"/>
        <v>-7.2144344856195879</v>
      </c>
      <c r="D342">
        <f t="shared" si="115"/>
        <v>20.77386697711356</v>
      </c>
      <c r="E342" s="5">
        <f t="shared" si="116"/>
        <v>4.7958675912573683E-3</v>
      </c>
      <c r="F342" s="5">
        <f t="shared" si="104"/>
        <v>-6.5029242841798077E-2</v>
      </c>
      <c r="G342" s="5">
        <f t="shared" si="105"/>
        <v>-0.71876483999999996</v>
      </c>
      <c r="H342">
        <f t="shared" si="117"/>
        <v>336</v>
      </c>
      <c r="I342">
        <f t="shared" si="106"/>
        <v>5.8643062867009474</v>
      </c>
      <c r="J342">
        <f t="shared" si="100"/>
        <v>14.9</v>
      </c>
      <c r="K342">
        <f t="shared" si="100"/>
        <v>12.63222</v>
      </c>
      <c r="L342">
        <f t="shared" si="100"/>
        <v>7.9017098068456049</v>
      </c>
      <c r="M342">
        <f t="shared" si="118"/>
        <v>3.7379937622037946</v>
      </c>
      <c r="N342">
        <f t="shared" si="103"/>
        <v>2.308941742008396</v>
      </c>
      <c r="O342">
        <f t="shared" si="109"/>
        <v>302.01361961526271</v>
      </c>
      <c r="P342">
        <f t="shared" si="110"/>
        <v>0.17051928642751502</v>
      </c>
      <c r="Q342">
        <f t="shared" si="111"/>
        <v>6.6490684383380613E-2</v>
      </c>
      <c r="R342">
        <f t="shared" si="112"/>
        <v>0.15702170529572837</v>
      </c>
      <c r="S342" t="str">
        <f t="shared" si="119"/>
        <v>-</v>
      </c>
      <c r="T342" t="str">
        <f t="shared" si="107"/>
        <v>No</v>
      </c>
      <c r="U342" t="str">
        <f t="shared" si="108"/>
        <v>No</v>
      </c>
    </row>
    <row r="343" spans="2:21">
      <c r="B343" s="5">
        <f t="shared" si="113"/>
        <v>20.923658842341343</v>
      </c>
      <c r="C343" s="5">
        <f t="shared" si="114"/>
        <v>-7.196542463011304</v>
      </c>
      <c r="D343">
        <f t="shared" si="115"/>
        <v>20.923658842341343</v>
      </c>
      <c r="E343" s="5">
        <f t="shared" si="116"/>
        <v>4.7733722266743838E-3</v>
      </c>
      <c r="F343" s="5">
        <f t="shared" si="104"/>
        <v>-6.5524636077421039E-2</v>
      </c>
      <c r="G343" s="5">
        <f t="shared" si="105"/>
        <v>-0.71876483999999996</v>
      </c>
      <c r="H343">
        <f t="shared" si="117"/>
        <v>337</v>
      </c>
      <c r="I343">
        <f t="shared" si="106"/>
        <v>5.8817595792208905</v>
      </c>
      <c r="J343">
        <f t="shared" si="100"/>
        <v>14.9</v>
      </c>
      <c r="K343">
        <f t="shared" si="100"/>
        <v>12.63222</v>
      </c>
      <c r="L343">
        <f t="shared" si="100"/>
        <v>7.9017098068456049</v>
      </c>
      <c r="M343">
        <f t="shared" si="118"/>
        <v>3.7929777875832462</v>
      </c>
      <c r="N343">
        <f t="shared" si="103"/>
        <v>2.3429051243516064</v>
      </c>
      <c r="O343">
        <f t="shared" si="109"/>
        <v>304.35652473961431</v>
      </c>
      <c r="P343">
        <f t="shared" si="110"/>
        <v>0.16846461617056227</v>
      </c>
      <c r="Q343">
        <f t="shared" si="111"/>
        <v>6.3934242864075758E-2</v>
      </c>
      <c r="R343">
        <f t="shared" si="112"/>
        <v>0.1558612828475765</v>
      </c>
      <c r="S343" t="str">
        <f t="shared" si="119"/>
        <v>-</v>
      </c>
      <c r="T343" t="str">
        <f t="shared" si="107"/>
        <v>No</v>
      </c>
      <c r="U343" t="str">
        <f t="shared" si="108"/>
        <v>No</v>
      </c>
    </row>
    <row r="344" spans="2:21">
      <c r="B344" s="5">
        <f t="shared" si="113"/>
        <v>21.06946111345383</v>
      </c>
      <c r="C344" s="5">
        <f t="shared" si="114"/>
        <v>-7.1794545677053856</v>
      </c>
      <c r="D344">
        <f t="shared" si="115"/>
        <v>21.06946111345383</v>
      </c>
      <c r="E344" s="5">
        <f t="shared" si="116"/>
        <v>4.7516226617146723E-3</v>
      </c>
      <c r="F344" s="5">
        <f t="shared" si="104"/>
        <v>-6.6000069874143433E-2</v>
      </c>
      <c r="G344" s="5">
        <f t="shared" si="105"/>
        <v>-0.71876483999999996</v>
      </c>
      <c r="H344">
        <f t="shared" si="117"/>
        <v>338</v>
      </c>
      <c r="I344">
        <f t="shared" si="106"/>
        <v>5.8992128717408336</v>
      </c>
      <c r="J344">
        <f t="shared" ref="J344:L366" si="120">J343</f>
        <v>14.9</v>
      </c>
      <c r="K344">
        <f t="shared" si="120"/>
        <v>12.63222</v>
      </c>
      <c r="L344">
        <f t="shared" si="120"/>
        <v>7.9017098068456049</v>
      </c>
      <c r="M344">
        <f t="shared" si="118"/>
        <v>3.8469485766767595</v>
      </c>
      <c r="N344">
        <f t="shared" si="103"/>
        <v>2.3762426352504145</v>
      </c>
      <c r="O344">
        <f t="shared" si="109"/>
        <v>306.73276737486475</v>
      </c>
      <c r="P344">
        <f t="shared" si="110"/>
        <v>0.16646623290217769</v>
      </c>
      <c r="Q344">
        <f t="shared" si="111"/>
        <v>6.1358326355053332E-2</v>
      </c>
      <c r="R344">
        <f t="shared" si="112"/>
        <v>0.15474547645585263</v>
      </c>
      <c r="S344" t="str">
        <f t="shared" si="119"/>
        <v>-</v>
      </c>
      <c r="T344" t="str">
        <f t="shared" si="107"/>
        <v>No</v>
      </c>
      <c r="U344" t="str">
        <f t="shared" si="108"/>
        <v>No</v>
      </c>
    </row>
    <row r="345" spans="2:21">
      <c r="B345" s="5">
        <f t="shared" si="113"/>
        <v>21.211015683736452</v>
      </c>
      <c r="C345" s="5">
        <f t="shared" si="114"/>
        <v>-7.1631651552968743</v>
      </c>
      <c r="D345">
        <f t="shared" si="115"/>
        <v>21.211015683736452</v>
      </c>
      <c r="E345" s="5">
        <f t="shared" si="116"/>
        <v>4.7306453948728708E-3</v>
      </c>
      <c r="F345" s="5">
        <f t="shared" si="104"/>
        <v>-6.6455399410225116E-2</v>
      </c>
      <c r="G345" s="5">
        <f t="shared" si="105"/>
        <v>-0.71876483999999996</v>
      </c>
      <c r="H345">
        <f t="shared" si="117"/>
        <v>339</v>
      </c>
      <c r="I345">
        <f t="shared" si="106"/>
        <v>5.9166661642607767</v>
      </c>
      <c r="J345">
        <f t="shared" si="120"/>
        <v>14.9</v>
      </c>
      <c r="K345">
        <f t="shared" si="120"/>
        <v>12.63222</v>
      </c>
      <c r="L345">
        <f t="shared" si="120"/>
        <v>7.9017098068456049</v>
      </c>
      <c r="M345">
        <f t="shared" si="118"/>
        <v>3.8997809708738131</v>
      </c>
      <c r="N345">
        <f>M345/J345/K345/PI()*$K$3</f>
        <v>2.4088769648004722</v>
      </c>
      <c r="O345">
        <f t="shared" si="109"/>
        <v>309.14164433966522</v>
      </c>
      <c r="P345">
        <f t="shared" si="110"/>
        <v>0.16452679237192461</v>
      </c>
      <c r="Q345">
        <f t="shared" si="111"/>
        <v>5.8763719505428205E-2</v>
      </c>
      <c r="R345">
        <f t="shared" si="112"/>
        <v>0.15367462600599277</v>
      </c>
      <c r="S345" t="str">
        <f t="shared" si="119"/>
        <v>-</v>
      </c>
      <c r="T345" t="str">
        <f t="shared" si="107"/>
        <v>No</v>
      </c>
      <c r="U345" t="str">
        <f t="shared" si="108"/>
        <v>No</v>
      </c>
    </row>
    <row r="346" spans="2:21">
      <c r="B346" s="5">
        <f t="shared" si="113"/>
        <v>21.348065626898549</v>
      </c>
      <c r="C346" s="5">
        <f t="shared" si="114"/>
        <v>-7.1476688468137528</v>
      </c>
      <c r="D346">
        <f t="shared" si="115"/>
        <v>21.348065626898549</v>
      </c>
      <c r="E346" s="5">
        <f t="shared" si="116"/>
        <v>4.7104659837173303E-3</v>
      </c>
      <c r="F346" s="5">
        <f t="shared" si="104"/>
        <v>-6.6890485987878542E-2</v>
      </c>
      <c r="G346" s="5">
        <f t="shared" si="105"/>
        <v>-0.71876483999999996</v>
      </c>
      <c r="H346">
        <f t="shared" si="117"/>
        <v>340</v>
      </c>
      <c r="I346">
        <f t="shared" si="106"/>
        <v>5.9341194567807198</v>
      </c>
      <c r="J346">
        <f t="shared" si="120"/>
        <v>14.9</v>
      </c>
      <c r="K346">
        <f t="shared" si="120"/>
        <v>12.63222</v>
      </c>
      <c r="L346">
        <f t="shared" si="120"/>
        <v>7.9017098068456049</v>
      </c>
      <c r="M346">
        <f t="shared" si="118"/>
        <v>3.9513483353204286</v>
      </c>
      <c r="N346">
        <f t="shared" ref="N346:N366" si="121">M346/J346/K346/PI()*$K$3</f>
        <v>2.4407298912285658</v>
      </c>
      <c r="O346">
        <f t="shared" si="109"/>
        <v>311.58237423089378</v>
      </c>
      <c r="P346">
        <f t="shared" si="110"/>
        <v>0.16264898861162447</v>
      </c>
      <c r="Q346">
        <f t="shared" si="111"/>
        <v>5.6151212657584E-2</v>
      </c>
      <c r="R346">
        <f t="shared" si="112"/>
        <v>0.15264905768941753</v>
      </c>
      <c r="S346" t="str">
        <f t="shared" si="119"/>
        <v>-</v>
      </c>
      <c r="T346" t="str">
        <f t="shared" si="107"/>
        <v>No</v>
      </c>
      <c r="U346" t="str">
        <f t="shared" si="108"/>
        <v>No</v>
      </c>
    </row>
    <row r="347" spans="2:21">
      <c r="B347" s="5">
        <f t="shared" si="113"/>
        <v>21.480356180615154</v>
      </c>
      <c r="C347" s="5">
        <f t="shared" si="114"/>
        <v>-7.132960526792143</v>
      </c>
      <c r="D347">
        <f t="shared" si="115"/>
        <v>21.480356180615154</v>
      </c>
      <c r="E347" s="5">
        <f t="shared" si="116"/>
        <v>4.6911090137521406E-3</v>
      </c>
      <c r="F347" s="5">
        <f t="shared" si="104"/>
        <v>-6.7305197075517409E-2</v>
      </c>
      <c r="G347" s="5">
        <f t="shared" si="105"/>
        <v>-0.71876483999999996</v>
      </c>
      <c r="H347">
        <f t="shared" si="117"/>
        <v>341</v>
      </c>
      <c r="I347">
        <f t="shared" si="106"/>
        <v>5.9515727493006638</v>
      </c>
      <c r="J347">
        <f t="shared" si="120"/>
        <v>14.9</v>
      </c>
      <c r="K347">
        <f t="shared" si="120"/>
        <v>12.63222</v>
      </c>
      <c r="L347">
        <f t="shared" si="120"/>
        <v>7.9017098068456049</v>
      </c>
      <c r="M347">
        <f t="shared" si="118"/>
        <v>4.0015231190198284</v>
      </c>
      <c r="N347">
        <f t="shared" si="121"/>
        <v>2.4717226268642412</v>
      </c>
      <c r="O347">
        <f t="shared" si="109"/>
        <v>314.054096857758</v>
      </c>
      <c r="P347">
        <f t="shared" si="110"/>
        <v>0.16083554598050431</v>
      </c>
      <c r="Q347">
        <f t="shared" si="111"/>
        <v>5.3521601606421026E-2</v>
      </c>
      <c r="R347">
        <f t="shared" si="112"/>
        <v>0.151669083904171</v>
      </c>
      <c r="S347" t="str">
        <f t="shared" si="119"/>
        <v>-</v>
      </c>
      <c r="T347" t="str">
        <f t="shared" si="107"/>
        <v>No</v>
      </c>
      <c r="U347" t="str">
        <f t="shared" si="108"/>
        <v>No</v>
      </c>
    </row>
    <row r="348" spans="2:21">
      <c r="B348" s="5">
        <f t="shared" si="113"/>
        <v>21.607635763757294</v>
      </c>
      <c r="C348" s="5">
        <f t="shared" si="114"/>
        <v>-7.1190353414254863</v>
      </c>
      <c r="D348">
        <f t="shared" si="115"/>
        <v>21.607635763757294</v>
      </c>
      <c r="E348" s="5">
        <f t="shared" si="116"/>
        <v>4.6725980684634927E-3</v>
      </c>
      <c r="F348" s="5">
        <f t="shared" si="104"/>
        <v>-6.7699406348126948E-2</v>
      </c>
      <c r="G348" s="5">
        <f t="shared" si="105"/>
        <v>-0.71876483999999996</v>
      </c>
      <c r="H348">
        <f t="shared" si="117"/>
        <v>342</v>
      </c>
      <c r="I348">
        <f t="shared" si="106"/>
        <v>5.9690260418206069</v>
      </c>
      <c r="J348">
        <f t="shared" si="120"/>
        <v>14.9</v>
      </c>
      <c r="K348">
        <f t="shared" si="120"/>
        <v>12.63222</v>
      </c>
      <c r="L348">
        <f t="shared" si="120"/>
        <v>7.9017098068456049</v>
      </c>
      <c r="M348">
        <f t="shared" si="118"/>
        <v>4.0501774524756273</v>
      </c>
      <c r="N348">
        <f t="shared" si="121"/>
        <v>2.5017761873012869</v>
      </c>
      <c r="O348">
        <f t="shared" si="109"/>
        <v>316.55587304505929</v>
      </c>
      <c r="P348">
        <f t="shared" si="110"/>
        <v>0.15908921001002194</v>
      </c>
      <c r="Q348">
        <f t="shared" si="111"/>
        <v>5.0875687356925152E-2</v>
      </c>
      <c r="R348">
        <f t="shared" si="112"/>
        <v>0.15073500315976138</v>
      </c>
      <c r="S348" t="str">
        <f t="shared" si="119"/>
        <v>-</v>
      </c>
      <c r="T348" t="str">
        <f t="shared" si="107"/>
        <v>No</v>
      </c>
      <c r="U348" t="str">
        <f t="shared" si="108"/>
        <v>No</v>
      </c>
    </row>
    <row r="349" spans="2:21">
      <c r="B349" s="5">
        <f t="shared" si="113"/>
        <v>21.729657021193979</v>
      </c>
      <c r="C349" s="5">
        <f t="shared" si="114"/>
        <v>-7.1058886967903092</v>
      </c>
      <c r="D349">
        <f t="shared" si="115"/>
        <v>21.729657021193979</v>
      </c>
      <c r="E349" s="5">
        <f t="shared" si="116"/>
        <v>4.6549557005868287E-3</v>
      </c>
      <c r="F349" s="5">
        <f t="shared" si="104"/>
        <v>-6.8072993725743963E-2</v>
      </c>
      <c r="G349" s="5">
        <f t="shared" si="105"/>
        <v>-0.71876483999999996</v>
      </c>
      <c r="H349">
        <f t="shared" si="117"/>
        <v>343</v>
      </c>
      <c r="I349">
        <f t="shared" si="106"/>
        <v>5.98647933434055</v>
      </c>
      <c r="J349">
        <f t="shared" si="120"/>
        <v>14.9</v>
      </c>
      <c r="K349">
        <f t="shared" si="120"/>
        <v>12.63222</v>
      </c>
      <c r="L349">
        <f t="shared" si="120"/>
        <v>7.9017098068456049</v>
      </c>
      <c r="M349">
        <f t="shared" si="118"/>
        <v>4.0971837793216777</v>
      </c>
      <c r="N349">
        <f t="shared" si="121"/>
        <v>2.5308117815526123</v>
      </c>
      <c r="O349">
        <f t="shared" si="109"/>
        <v>319.08668482661187</v>
      </c>
      <c r="P349">
        <f t="shared" si="110"/>
        <v>0.15741273700986746</v>
      </c>
      <c r="Q349">
        <f t="shared" si="111"/>
        <v>4.8214275880218711E-2</v>
      </c>
      <c r="R349">
        <f t="shared" si="112"/>
        <v>0.14984709998623216</v>
      </c>
      <c r="S349" t="str">
        <f t="shared" si="119"/>
        <v>-</v>
      </c>
      <c r="T349" t="str">
        <f t="shared" si="107"/>
        <v>No</v>
      </c>
      <c r="U349" t="str">
        <f t="shared" si="108"/>
        <v>No</v>
      </c>
    </row>
    <row r="350" spans="2:21">
      <c r="B350" s="5">
        <f t="shared" si="113"/>
        <v>21.846177889396809</v>
      </c>
      <c r="C350" s="5">
        <f t="shared" si="114"/>
        <v>-7.0935162571509505</v>
      </c>
      <c r="D350">
        <f t="shared" si="115"/>
        <v>21.846177889396809</v>
      </c>
      <c r="E350" s="5">
        <f t="shared" si="116"/>
        <v>4.638203404629805E-3</v>
      </c>
      <c r="F350" s="5">
        <f t="shared" si="104"/>
        <v>-6.8425845410034242E-2</v>
      </c>
      <c r="G350" s="5">
        <f t="shared" si="105"/>
        <v>-0.71876483999999996</v>
      </c>
      <c r="H350">
        <f t="shared" si="117"/>
        <v>344</v>
      </c>
      <c r="I350">
        <f t="shared" si="106"/>
        <v>6.003932626860494</v>
      </c>
      <c r="J350">
        <f t="shared" si="120"/>
        <v>14.9</v>
      </c>
      <c r="K350">
        <f t="shared" si="120"/>
        <v>12.63222</v>
      </c>
      <c r="L350">
        <f t="shared" si="120"/>
        <v>7.9017098068456049</v>
      </c>
      <c r="M350">
        <f t="shared" si="118"/>
        <v>4.1424155177006838</v>
      </c>
      <c r="N350">
        <f t="shared" si="121"/>
        <v>2.5587512205808136</v>
      </c>
      <c r="O350">
        <f t="shared" si="109"/>
        <v>321.64543604719267</v>
      </c>
      <c r="P350">
        <f t="shared" si="110"/>
        <v>0.15580888241674928</v>
      </c>
      <c r="Q350">
        <f t="shared" si="111"/>
        <v>4.5538177868022993E-2</v>
      </c>
      <c r="R350">
        <f t="shared" si="112"/>
        <v>0.14900564484749129</v>
      </c>
      <c r="S350" t="str">
        <f t="shared" si="119"/>
        <v>-</v>
      </c>
      <c r="T350" t="str">
        <f t="shared" si="107"/>
        <v>No</v>
      </c>
      <c r="U350" t="str">
        <f t="shared" si="108"/>
        <v>No</v>
      </c>
    </row>
    <row r="351" spans="2:21">
      <c r="B351" s="5">
        <f t="shared" si="113"/>
        <v>21.956962675474951</v>
      </c>
      <c r="C351" s="5">
        <f t="shared" si="114"/>
        <v>-7.0819139433454144</v>
      </c>
      <c r="D351">
        <f t="shared" si="115"/>
        <v>21.956962675474951</v>
      </c>
      <c r="E351" s="5">
        <f t="shared" si="116"/>
        <v>4.622361590684557E-3</v>
      </c>
      <c r="F351" s="5">
        <f t="shared" si="104"/>
        <v>-6.8757853918956585E-2</v>
      </c>
      <c r="G351" s="5">
        <f t="shared" si="105"/>
        <v>-0.71876483999999996</v>
      </c>
      <c r="H351">
        <f t="shared" si="117"/>
        <v>345</v>
      </c>
      <c r="I351">
        <f t="shared" si="106"/>
        <v>6.0213859193804371</v>
      </c>
      <c r="J351">
        <f t="shared" si="120"/>
        <v>14.9</v>
      </c>
      <c r="K351">
        <f t="shared" si="120"/>
        <v>12.63222</v>
      </c>
      <c r="L351">
        <f t="shared" si="120"/>
        <v>7.9017098068456049</v>
      </c>
      <c r="M351">
        <f t="shared" si="118"/>
        <v>4.1857477464899482</v>
      </c>
      <c r="N351">
        <f t="shared" si="121"/>
        <v>2.585517341176693</v>
      </c>
      <c r="O351">
        <f t="shared" si="109"/>
        <v>324.23095338836936</v>
      </c>
      <c r="P351">
        <f t="shared" si="110"/>
        <v>0.15428038789224088</v>
      </c>
      <c r="Q351">
        <f t="shared" si="111"/>
        <v>4.2848208485703955E-2</v>
      </c>
      <c r="R351">
        <f t="shared" si="112"/>
        <v>0.14821089405892521</v>
      </c>
      <c r="S351" t="str">
        <f t="shared" si="119"/>
        <v>-</v>
      </c>
      <c r="T351" t="str">
        <f t="shared" si="107"/>
        <v>No</v>
      </c>
      <c r="U351" t="str">
        <f t="shared" si="108"/>
        <v>No</v>
      </c>
    </row>
    <row r="352" spans="2:21">
      <c r="B352" s="5">
        <f t="shared" si="113"/>
        <v>22.061783141726956</v>
      </c>
      <c r="C352" s="5">
        <f t="shared" si="114"/>
        <v>-7.0710779312543108</v>
      </c>
      <c r="D352">
        <f t="shared" si="115"/>
        <v>22.061783141726956</v>
      </c>
      <c r="E352" s="5">
        <f t="shared" si="116"/>
        <v>4.6074495595611288E-3</v>
      </c>
      <c r="F352" s="5">
        <f t="shared" si="104"/>
        <v>-6.9068918119502901E-2</v>
      </c>
      <c r="G352" s="5">
        <f t="shared" si="105"/>
        <v>-0.71876483999999996</v>
      </c>
      <c r="H352">
        <f t="shared" si="117"/>
        <v>346</v>
      </c>
      <c r="I352">
        <f t="shared" si="106"/>
        <v>6.0388392119003802</v>
      </c>
      <c r="J352">
        <f t="shared" si="120"/>
        <v>14.9</v>
      </c>
      <c r="K352">
        <f t="shared" si="120"/>
        <v>12.63222</v>
      </c>
      <c r="L352">
        <f t="shared" si="120"/>
        <v>7.9017098068456049</v>
      </c>
      <c r="M352">
        <f t="shared" si="118"/>
        <v>4.2270579108418698</v>
      </c>
      <c r="N352">
        <f t="shared" si="121"/>
        <v>2.6110344417684135</v>
      </c>
      <c r="O352">
        <f t="shared" si="109"/>
        <v>326.84198783013778</v>
      </c>
      <c r="P352">
        <f t="shared" si="110"/>
        <v>0.1528299672048678</v>
      </c>
      <c r="Q352">
        <f t="shared" si="111"/>
        <v>4.0145187124000926E-2</v>
      </c>
      <c r="R352">
        <f t="shared" si="112"/>
        <v>0.14746308970932326</v>
      </c>
      <c r="S352" t="str">
        <f t="shared" si="119"/>
        <v>-</v>
      </c>
      <c r="T352" t="str">
        <f t="shared" si="107"/>
        <v>No</v>
      </c>
      <c r="U352" t="str">
        <f t="shared" si="108"/>
        <v>No</v>
      </c>
    </row>
    <row r="353" spans="2:21">
      <c r="B353" s="5">
        <f t="shared" si="113"/>
        <v>22.16041958732983</v>
      </c>
      <c r="C353" s="5">
        <f t="shared" si="114"/>
        <v>-7.0610046503546968</v>
      </c>
      <c r="D353">
        <f t="shared" si="115"/>
        <v>22.16041958732983</v>
      </c>
      <c r="E353" s="5">
        <f t="shared" si="116"/>
        <v>4.5934854792724225E-3</v>
      </c>
      <c r="F353" s="5">
        <f t="shared" si="104"/>
        <v>-6.9358943258504391E-2</v>
      </c>
      <c r="G353" s="5">
        <f t="shared" si="105"/>
        <v>-0.71876483999999996</v>
      </c>
      <c r="H353">
        <f t="shared" si="117"/>
        <v>347</v>
      </c>
      <c r="I353">
        <f t="shared" si="106"/>
        <v>6.0562925044203233</v>
      </c>
      <c r="J353">
        <f t="shared" si="120"/>
        <v>14.9</v>
      </c>
      <c r="K353">
        <f t="shared" si="120"/>
        <v>12.63222</v>
      </c>
      <c r="L353">
        <f t="shared" si="120"/>
        <v>7.9017098068456049</v>
      </c>
      <c r="M353">
        <f t="shared" si="118"/>
        <v>4.2662265409244009</v>
      </c>
      <c r="N353">
        <f t="shared" si="121"/>
        <v>2.6352287263842129</v>
      </c>
      <c r="O353">
        <f t="shared" si="109"/>
        <v>329.47721655652197</v>
      </c>
      <c r="P353">
        <f t="shared" si="110"/>
        <v>0.1514602909645755</v>
      </c>
      <c r="Q353">
        <f t="shared" si="111"/>
        <v>3.7429937149407608E-2</v>
      </c>
      <c r="R353">
        <f t="shared" si="112"/>
        <v>0.14676245958713444</v>
      </c>
      <c r="S353" t="str">
        <f t="shared" si="119"/>
        <v>-</v>
      </c>
      <c r="T353" t="str">
        <f t="shared" si="107"/>
        <v>No</v>
      </c>
      <c r="U353" t="str">
        <f t="shared" si="108"/>
        <v>No</v>
      </c>
    </row>
    <row r="354" spans="2:21">
      <c r="B354" s="5">
        <f t="shared" si="113"/>
        <v>22.252661918408631</v>
      </c>
      <c r="C354" s="5">
        <f t="shared" si="114"/>
        <v>-7.0516907823604358</v>
      </c>
      <c r="D354">
        <f t="shared" si="115"/>
        <v>22.252661918408631</v>
      </c>
      <c r="E354" s="5">
        <f t="shared" si="116"/>
        <v>4.5804863628992696E-3</v>
      </c>
      <c r="F354" s="5">
        <f t="shared" si="104"/>
        <v>-6.9627840991494175E-2</v>
      </c>
      <c r="G354" s="5">
        <f t="shared" si="105"/>
        <v>-0.71876483999999996</v>
      </c>
      <c r="H354">
        <f t="shared" si="117"/>
        <v>348</v>
      </c>
      <c r="I354">
        <f t="shared" si="106"/>
        <v>6.0737457969402664</v>
      </c>
      <c r="J354">
        <f t="shared" si="120"/>
        <v>14.9</v>
      </c>
      <c r="K354">
        <f t="shared" si="120"/>
        <v>12.63222</v>
      </c>
      <c r="L354">
        <f t="shared" si="120"/>
        <v>7.9017098068456049</v>
      </c>
      <c r="M354">
        <f t="shared" si="118"/>
        <v>4.3031379772279488</v>
      </c>
      <c r="N354">
        <f t="shared" si="121"/>
        <v>2.658028752671175</v>
      </c>
      <c r="O354">
        <f t="shared" si="109"/>
        <v>332.13524530919312</v>
      </c>
      <c r="P354">
        <f t="shared" si="110"/>
        <v>0.15017397031427224</v>
      </c>
      <c r="Q354">
        <f t="shared" si="111"/>
        <v>3.4703285653363225E-2</v>
      </c>
      <c r="R354">
        <f t="shared" si="112"/>
        <v>0.14610921711108096</v>
      </c>
      <c r="S354" t="str">
        <f t="shared" si="119"/>
        <v>-</v>
      </c>
      <c r="T354" t="str">
        <f t="shared" si="107"/>
        <v>No</v>
      </c>
      <c r="U354" t="str">
        <f t="shared" si="108"/>
        <v>No</v>
      </c>
    </row>
    <row r="355" spans="2:21">
      <c r="B355" s="5">
        <f t="shared" si="113"/>
        <v>22.338310697452776</v>
      </c>
      <c r="C355" s="5">
        <f t="shared" si="114"/>
        <v>-7.0431332599505696</v>
      </c>
      <c r="D355">
        <f t="shared" si="115"/>
        <v>22.338310697452776</v>
      </c>
      <c r="E355" s="5">
        <f t="shared" si="116"/>
        <v>4.5684680478626071E-3</v>
      </c>
      <c r="F355" s="5">
        <f t="shared" si="104"/>
        <v>-6.9875529409617901E-2</v>
      </c>
      <c r="G355" s="5">
        <f t="shared" si="105"/>
        <v>-0.71876483999999996</v>
      </c>
      <c r="H355">
        <f t="shared" si="117"/>
        <v>349</v>
      </c>
      <c r="I355">
        <f t="shared" si="106"/>
        <v>6.0911990894602104</v>
      </c>
      <c r="J355">
        <f t="shared" si="120"/>
        <v>14.9</v>
      </c>
      <c r="K355">
        <f t="shared" si="120"/>
        <v>12.63222</v>
      </c>
      <c r="L355">
        <f t="shared" si="120"/>
        <v>7.9017098068456049</v>
      </c>
      <c r="M355">
        <f t="shared" si="118"/>
        <v>4.3376810953654301</v>
      </c>
      <c r="N355">
        <f t="shared" si="121"/>
        <v>2.6793658796009252</v>
      </c>
      <c r="O355">
        <f t="shared" si="109"/>
        <v>334.81461118879406</v>
      </c>
      <c r="P355">
        <f t="shared" si="110"/>
        <v>0.14897353972222352</v>
      </c>
      <c r="Q355">
        <f t="shared" si="111"/>
        <v>3.1966063200335459E-2</v>
      </c>
      <c r="R355">
        <f t="shared" si="112"/>
        <v>0.14550356126514932</v>
      </c>
      <c r="S355" t="str">
        <f t="shared" si="119"/>
        <v>-</v>
      </c>
      <c r="T355" t="str">
        <f t="shared" si="107"/>
        <v>No</v>
      </c>
      <c r="U355" t="str">
        <f t="shared" si="108"/>
        <v>No</v>
      </c>
    </row>
    <row r="356" spans="2:21">
      <c r="B356" s="5">
        <f t="shared" si="113"/>
        <v>22.417178162878866</v>
      </c>
      <c r="C356" s="5">
        <f t="shared" si="114"/>
        <v>-7.0353292655870039</v>
      </c>
      <c r="D356">
        <f t="shared" si="115"/>
        <v>22.417178162878866</v>
      </c>
      <c r="E356" s="5">
        <f t="shared" si="116"/>
        <v>4.5574451766280319E-3</v>
      </c>
      <c r="F356" s="5">
        <f t="shared" si="104"/>
        <v>-7.010193306458401E-2</v>
      </c>
      <c r="G356" s="5">
        <f t="shared" si="105"/>
        <v>-0.71876483999999996</v>
      </c>
      <c r="H356">
        <f t="shared" si="117"/>
        <v>350</v>
      </c>
      <c r="I356">
        <f t="shared" si="106"/>
        <v>6.1086523819801535</v>
      </c>
      <c r="J356">
        <f t="shared" si="120"/>
        <v>14.9</v>
      </c>
      <c r="K356">
        <f t="shared" si="120"/>
        <v>12.63222</v>
      </c>
      <c r="L356">
        <f t="shared" si="120"/>
        <v>7.9017098068456049</v>
      </c>
      <c r="M356">
        <f t="shared" si="118"/>
        <v>4.3697500229452233</v>
      </c>
      <c r="N356">
        <f t="shared" si="121"/>
        <v>2.6991747102787951</v>
      </c>
      <c r="O356">
        <f t="shared" si="109"/>
        <v>337.51378589907284</v>
      </c>
      <c r="P356">
        <f t="shared" si="110"/>
        <v>0.14786143905956753</v>
      </c>
      <c r="Q356">
        <f t="shared" si="111"/>
        <v>2.9219103574789837E-2</v>
      </c>
      <c r="R356">
        <f t="shared" si="112"/>
        <v>0.14494567653797719</v>
      </c>
      <c r="S356" t="str">
        <f t="shared" si="119"/>
        <v>-</v>
      </c>
      <c r="T356" t="str">
        <f t="shared" si="107"/>
        <v>No</v>
      </c>
      <c r="U356" t="str">
        <f t="shared" si="108"/>
        <v>No</v>
      </c>
    </row>
    <row r="357" spans="2:21">
      <c r="B357" s="5">
        <f t="shared" si="113"/>
        <v>22.489089209493589</v>
      </c>
      <c r="C357" s="5">
        <f t="shared" si="114"/>
        <v>-7.0282762304227386</v>
      </c>
      <c r="D357">
        <f t="shared" si="115"/>
        <v>22.489089209493589</v>
      </c>
      <c r="E357" s="5">
        <f t="shared" si="116"/>
        <v>4.5474311788661981E-3</v>
      </c>
      <c r="F357" s="5">
        <f t="shared" si="104"/>
        <v>-7.0306982991645978E-2</v>
      </c>
      <c r="G357" s="5">
        <f t="shared" si="105"/>
        <v>-0.71876483999999996</v>
      </c>
      <c r="H357">
        <f t="shared" si="117"/>
        <v>351</v>
      </c>
      <c r="I357">
        <f t="shared" si="106"/>
        <v>6.1261056745000966</v>
      </c>
      <c r="J357">
        <f t="shared" si="120"/>
        <v>14.9</v>
      </c>
      <c r="K357">
        <f t="shared" si="120"/>
        <v>12.63222</v>
      </c>
      <c r="L357">
        <f t="shared" si="120"/>
        <v>7.9017098068456049</v>
      </c>
      <c r="M357">
        <f t="shared" si="118"/>
        <v>4.3992448408557427</v>
      </c>
      <c r="N357">
        <f t="shared" si="121"/>
        <v>2.7173935251241104</v>
      </c>
      <c r="O357">
        <f t="shared" si="109"/>
        <v>340.23117942419697</v>
      </c>
      <c r="P357">
        <f t="shared" si="110"/>
        <v>0.14683999518765528</v>
      </c>
      <c r="Q357">
        <f t="shared" si="111"/>
        <v>2.6463243527246737E-2</v>
      </c>
      <c r="R357">
        <f t="shared" si="112"/>
        <v>0.14443573286665687</v>
      </c>
      <c r="S357" t="str">
        <f t="shared" ref="S357:S366" si="122">IF((D357=MAX(D$6:D$366)),"Apogee",IF((D357=MIN(D$6:D$366)),"Perigee","-"))</f>
        <v>-</v>
      </c>
      <c r="T357" t="str">
        <f t="shared" si="107"/>
        <v>No</v>
      </c>
      <c r="U357" t="str">
        <f t="shared" si="108"/>
        <v>No</v>
      </c>
    </row>
    <row r="358" spans="2:21">
      <c r="B358" s="5">
        <f t="shared" si="113"/>
        <v>22.553882320689965</v>
      </c>
      <c r="C358" s="5">
        <f t="shared" si="114"/>
        <v>-7.0219718333016816</v>
      </c>
      <c r="D358">
        <f t="shared" si="115"/>
        <v>22.553882320689965</v>
      </c>
      <c r="E358" s="5">
        <f t="shared" si="116"/>
        <v>4.5384382550908422E-3</v>
      </c>
      <c r="F358" s="5">
        <f t="shared" si="104"/>
        <v>-7.0490616730609634E-2</v>
      </c>
      <c r="G358" s="5">
        <f t="shared" si="105"/>
        <v>-0.71876483999999996</v>
      </c>
      <c r="H358">
        <f t="shared" si="117"/>
        <v>352</v>
      </c>
      <c r="I358">
        <f t="shared" si="106"/>
        <v>6.1435589670200397</v>
      </c>
      <c r="J358">
        <f t="shared" si="120"/>
        <v>14.9</v>
      </c>
      <c r="K358">
        <f t="shared" si="120"/>
        <v>12.63222</v>
      </c>
      <c r="L358">
        <f t="shared" si="120"/>
        <v>7.9017098068456049</v>
      </c>
      <c r="M358">
        <f t="shared" si="118"/>
        <v>4.4260722611761949</v>
      </c>
      <c r="N358">
        <f t="shared" si="121"/>
        <v>2.7339647006125838</v>
      </c>
      <c r="O358">
        <f t="shared" si="109"/>
        <v>342.96514412480957</v>
      </c>
      <c r="P358">
        <f t="shared" si="110"/>
        <v>0.14591140331828439</v>
      </c>
      <c r="Q358">
        <f t="shared" si="111"/>
        <v>2.3699322519364865E-2</v>
      </c>
      <c r="R358">
        <f t="shared" si="112"/>
        <v>0.14397388558497051</v>
      </c>
      <c r="S358" t="str">
        <f t="shared" si="122"/>
        <v>-</v>
      </c>
      <c r="T358" t="str">
        <f t="shared" si="107"/>
        <v>No</v>
      </c>
      <c r="U358" t="str">
        <f t="shared" si="108"/>
        <v>No</v>
      </c>
    </row>
    <row r="359" spans="2:21">
      <c r="B359" s="5">
        <f t="shared" si="113"/>
        <v>22.611410443421544</v>
      </c>
      <c r="C359" s="5">
        <f t="shared" si="114"/>
        <v>-7.0164139998510411</v>
      </c>
      <c r="D359">
        <f t="shared" si="115"/>
        <v>22.611410443421544</v>
      </c>
      <c r="E359" s="5">
        <f t="shared" si="116"/>
        <v>4.5304773617943278E-3</v>
      </c>
      <c r="F359" s="5">
        <f t="shared" si="104"/>
        <v>-7.0652778344859224E-2</v>
      </c>
      <c r="G359" s="5">
        <f t="shared" si="105"/>
        <v>-0.71876483999999996</v>
      </c>
      <c r="H359">
        <f t="shared" si="117"/>
        <v>353</v>
      </c>
      <c r="I359">
        <f t="shared" si="106"/>
        <v>6.1610122595399828</v>
      </c>
      <c r="J359">
        <f t="shared" si="120"/>
        <v>14.9</v>
      </c>
      <c r="K359">
        <f t="shared" si="120"/>
        <v>12.63222</v>
      </c>
      <c r="L359">
        <f t="shared" si="120"/>
        <v>7.9017098068456049</v>
      </c>
      <c r="M359">
        <f t="shared" si="118"/>
        <v>4.4501462739295796</v>
      </c>
      <c r="N359">
        <f t="shared" si="121"/>
        <v>2.7488351087726985</v>
      </c>
      <c r="O359">
        <f t="shared" si="109"/>
        <v>345.71397923358228</v>
      </c>
      <c r="P359">
        <f t="shared" si="110"/>
        <v>0.14507770844440385</v>
      </c>
      <c r="Q359">
        <f t="shared" si="111"/>
        <v>2.0928182468269017E-2</v>
      </c>
      <c r="R359">
        <f t="shared" si="112"/>
        <v>0.1435602753760743</v>
      </c>
      <c r="S359" t="str">
        <f t="shared" si="122"/>
        <v>-</v>
      </c>
      <c r="T359" t="str">
        <f t="shared" si="107"/>
        <v>No</v>
      </c>
      <c r="U359" t="str">
        <f t="shared" si="108"/>
        <v>No</v>
      </c>
    </row>
    <row r="360" spans="2:21">
      <c r="B360" s="5">
        <f t="shared" si="113"/>
        <v>22.661541797342732</v>
      </c>
      <c r="C360" s="5">
        <f t="shared" si="114"/>
        <v>-7.0116009016670855</v>
      </c>
      <c r="D360">
        <f t="shared" si="115"/>
        <v>22.661541797342732</v>
      </c>
      <c r="E360" s="5">
        <f t="shared" si="116"/>
        <v>4.5235581980988563E-3</v>
      </c>
      <c r="F360" s="5">
        <f t="shared" si="104"/>
        <v>-7.0793418438396136E-2</v>
      </c>
      <c r="G360" s="5">
        <f t="shared" si="105"/>
        <v>-0.71876483999999996</v>
      </c>
      <c r="H360">
        <f t="shared" si="117"/>
        <v>354</v>
      </c>
      <c r="I360">
        <f t="shared" si="106"/>
        <v>6.1784655520599259</v>
      </c>
      <c r="J360">
        <f t="shared" si="120"/>
        <v>14.9</v>
      </c>
      <c r="K360">
        <f t="shared" si="120"/>
        <v>12.63222</v>
      </c>
      <c r="L360">
        <f t="shared" si="120"/>
        <v>7.9017098068456049</v>
      </c>
      <c r="M360">
        <f t="shared" si="118"/>
        <v>4.471388755027391</v>
      </c>
      <c r="N360">
        <f t="shared" si="121"/>
        <v>2.7619564927103868</v>
      </c>
      <c r="O360">
        <f t="shared" si="109"/>
        <v>348.47593572629268</v>
      </c>
      <c r="P360">
        <f t="shared" si="110"/>
        <v>0.14434078716711801</v>
      </c>
      <c r="Q360">
        <f t="shared" si="111"/>
        <v>1.8150667490056119E-2</v>
      </c>
      <c r="R360">
        <f t="shared" si="112"/>
        <v>0.14319502822964447</v>
      </c>
      <c r="S360" t="str">
        <f t="shared" si="122"/>
        <v>-</v>
      </c>
      <c r="T360" t="str">
        <f t="shared" si="107"/>
        <v>No</v>
      </c>
      <c r="U360" t="str">
        <f t="shared" si="108"/>
        <v>No</v>
      </c>
    </row>
    <row r="361" spans="2:21">
      <c r="B361" s="5">
        <f t="shared" si="113"/>
        <v>22.704160609979795</v>
      </c>
      <c r="C361" s="5">
        <f t="shared" si="114"/>
        <v>-7.0075309555950476</v>
      </c>
      <c r="D361">
        <f t="shared" si="115"/>
        <v>22.704160609979795</v>
      </c>
      <c r="E361" s="5">
        <f t="shared" si="116"/>
        <v>4.5176891939395754E-3</v>
      </c>
      <c r="F361" s="5">
        <f t="shared" si="104"/>
        <v>-7.0912494170885465E-2</v>
      </c>
      <c r="G361" s="5">
        <f t="shared" si="105"/>
        <v>-0.71876483999999996</v>
      </c>
      <c r="H361">
        <f t="shared" si="117"/>
        <v>355</v>
      </c>
      <c r="I361">
        <f t="shared" si="106"/>
        <v>6.1959188445798699</v>
      </c>
      <c r="J361">
        <f t="shared" si="120"/>
        <v>14.9</v>
      </c>
      <c r="K361">
        <f t="shared" si="120"/>
        <v>12.63222</v>
      </c>
      <c r="L361">
        <f t="shared" si="120"/>
        <v>7.9017098068456049</v>
      </c>
      <c r="M361">
        <f t="shared" si="118"/>
        <v>4.4897300280237484</v>
      </c>
      <c r="N361">
        <f t="shared" si="121"/>
        <v>2.7732858136020018</v>
      </c>
      <c r="O361">
        <f t="shared" si="109"/>
        <v>351.24922153989468</v>
      </c>
      <c r="P361">
        <f t="shared" si="110"/>
        <v>0.14370233026493107</v>
      </c>
      <c r="Q361">
        <f t="shared" si="111"/>
        <v>1.5367623642695654E-2</v>
      </c>
      <c r="R361">
        <f t="shared" si="112"/>
        <v>0.14287825540350002</v>
      </c>
      <c r="S361" t="str">
        <f t="shared" si="122"/>
        <v>-</v>
      </c>
      <c r="T361" t="str">
        <f t="shared" si="107"/>
        <v>No</v>
      </c>
      <c r="U361" t="str">
        <f t="shared" si="108"/>
        <v>No</v>
      </c>
    </row>
    <row r="362" spans="2:21">
      <c r="B362" s="5">
        <f t="shared" si="113"/>
        <v>22.739167770401163</v>
      </c>
      <c r="C362" s="5">
        <f t="shared" si="114"/>
        <v>-7.0042028231037952</v>
      </c>
      <c r="D362">
        <f t="shared" si="115"/>
        <v>22.739167770401163</v>
      </c>
      <c r="E362" s="5">
        <f t="shared" si="116"/>
        <v>4.5128774997940015E-3</v>
      </c>
      <c r="F362" s="5">
        <f t="shared" si="104"/>
        <v>-7.1009969270705603E-2</v>
      </c>
      <c r="G362" s="5">
        <f t="shared" si="105"/>
        <v>-0.71876483999999996</v>
      </c>
      <c r="H362">
        <f t="shared" si="117"/>
        <v>356</v>
      </c>
      <c r="I362">
        <f t="shared" si="106"/>
        <v>6.213372137099813</v>
      </c>
      <c r="J362">
        <f t="shared" si="120"/>
        <v>14.9</v>
      </c>
      <c r="K362">
        <f t="shared" si="120"/>
        <v>12.63222</v>
      </c>
      <c r="L362">
        <f t="shared" si="120"/>
        <v>7.9017098068456049</v>
      </c>
      <c r="M362">
        <f t="shared" si="118"/>
        <v>4.5051093726999296</v>
      </c>
      <c r="N362">
        <f t="shared" si="121"/>
        <v>2.7827855648446671</v>
      </c>
      <c r="O362">
        <f t="shared" si="109"/>
        <v>354.03200710473936</v>
      </c>
      <c r="P362">
        <f t="shared" si="110"/>
        <v>0.14316382636099614</v>
      </c>
      <c r="Q362">
        <f t="shared" si="111"/>
        <v>1.2579898668305381E-2</v>
      </c>
      <c r="R362">
        <f t="shared" si="112"/>
        <v>0.14261005338971244</v>
      </c>
      <c r="S362" t="str">
        <f t="shared" si="122"/>
        <v>-</v>
      </c>
      <c r="T362" t="str">
        <f t="shared" si="107"/>
        <v>No</v>
      </c>
      <c r="U362" t="str">
        <f t="shared" si="108"/>
        <v>No</v>
      </c>
    </row>
    <row r="363" spans="2:21">
      <c r="B363" s="5">
        <f t="shared" si="113"/>
        <v>22.766481394581849</v>
      </c>
      <c r="C363" s="5">
        <f t="shared" si="114"/>
        <v>-7.0016154097558143</v>
      </c>
      <c r="D363">
        <f t="shared" si="115"/>
        <v>22.766481394581849</v>
      </c>
      <c r="E363" s="5">
        <f t="shared" si="116"/>
        <v>4.5091289779702684E-3</v>
      </c>
      <c r="F363" s="5">
        <f t="shared" si="104"/>
        <v>-7.1085814045996856E-2</v>
      </c>
      <c r="G363" s="5">
        <f t="shared" si="105"/>
        <v>-0.71876483999999996</v>
      </c>
      <c r="H363">
        <f t="shared" si="117"/>
        <v>357</v>
      </c>
      <c r="I363">
        <f t="shared" si="106"/>
        <v>6.2308254296197569</v>
      </c>
      <c r="J363">
        <f t="shared" si="120"/>
        <v>14.9</v>
      </c>
      <c r="K363">
        <f t="shared" si="120"/>
        <v>12.63222</v>
      </c>
      <c r="L363">
        <f t="shared" si="120"/>
        <v>7.9017098068456049</v>
      </c>
      <c r="M363">
        <f t="shared" si="118"/>
        <v>4.5174754740347352</v>
      </c>
      <c r="N363">
        <f t="shared" si="121"/>
        <v>2.7904240493832289</v>
      </c>
      <c r="O363">
        <f t="shared" si="109"/>
        <v>356.82243115412257</v>
      </c>
      <c r="P363">
        <f t="shared" si="110"/>
        <v>0.1427265470422529</v>
      </c>
      <c r="Q363">
        <f t="shared" si="111"/>
        <v>9.7883417349138909E-3</v>
      </c>
      <c r="R363">
        <f t="shared" si="112"/>
        <v>0.1423905038852134</v>
      </c>
      <c r="S363" t="str">
        <f t="shared" si="122"/>
        <v>-</v>
      </c>
      <c r="T363" t="str">
        <f t="shared" si="107"/>
        <v>No</v>
      </c>
      <c r="U363" t="str">
        <f t="shared" si="108"/>
        <v>No</v>
      </c>
    </row>
    <row r="364" spans="2:21">
      <c r="B364" s="5">
        <f t="shared" si="113"/>
        <v>22.786037296495213</v>
      </c>
      <c r="C364" s="5">
        <f t="shared" si="114"/>
        <v>-6.9997678647729522</v>
      </c>
      <c r="D364">
        <f t="shared" si="115"/>
        <v>22.786037296495213</v>
      </c>
      <c r="E364" s="5">
        <f t="shared" si="116"/>
        <v>4.5064481954648012E-3</v>
      </c>
      <c r="F364" s="5">
        <f t="shared" si="104"/>
        <v>-7.1140005393705935E-2</v>
      </c>
      <c r="G364" s="5">
        <f t="shared" si="105"/>
        <v>-0.71876483999999996</v>
      </c>
      <c r="H364">
        <f t="shared" si="117"/>
        <v>358</v>
      </c>
      <c r="I364">
        <f t="shared" si="106"/>
        <v>6.2482787221397</v>
      </c>
      <c r="J364">
        <f t="shared" si="120"/>
        <v>14.9</v>
      </c>
      <c r="K364">
        <f t="shared" si="120"/>
        <v>12.63222</v>
      </c>
      <c r="L364">
        <f t="shared" si="120"/>
        <v>7.9017098068456049</v>
      </c>
      <c r="M364">
        <f t="shared" si="118"/>
        <v>4.5267868057750773</v>
      </c>
      <c r="N364">
        <f t="shared" si="121"/>
        <v>2.7961756166400691</v>
      </c>
      <c r="O364">
        <f t="shared" si="109"/>
        <v>359.61860677076265</v>
      </c>
      <c r="P364">
        <f t="shared" si="110"/>
        <v>0.14239153376958838</v>
      </c>
      <c r="Q364">
        <f t="shared" si="111"/>
        <v>6.9938031778070788E-3</v>
      </c>
      <c r="R364">
        <f t="shared" si="112"/>
        <v>0.14221967376690864</v>
      </c>
      <c r="S364" t="str">
        <f t="shared" si="122"/>
        <v>-</v>
      </c>
      <c r="T364" t="str">
        <f t="shared" si="107"/>
        <v>No</v>
      </c>
      <c r="U364" t="str">
        <f t="shared" si="108"/>
        <v>No</v>
      </c>
    </row>
    <row r="365" spans="2:21">
      <c r="B365" s="5">
        <f t="shared" si="113"/>
        <v>22.797789359903859</v>
      </c>
      <c r="C365" s="5">
        <f t="shared" si="114"/>
        <v>-6.9986595806982814</v>
      </c>
      <c r="D365">
        <f t="shared" si="115"/>
        <v>22.797789359903859</v>
      </c>
      <c r="E365" s="5">
        <f t="shared" si="116"/>
        <v>4.5048384183981405E-3</v>
      </c>
      <c r="F365" s="5">
        <f t="shared" si="104"/>
        <v>-7.1172526806623407E-2</v>
      </c>
      <c r="G365" s="5">
        <f t="shared" si="105"/>
        <v>-0.71876483999999996</v>
      </c>
      <c r="H365">
        <f t="shared" si="117"/>
        <v>359</v>
      </c>
      <c r="I365">
        <f t="shared" si="106"/>
        <v>6.2657320146596431</v>
      </c>
      <c r="J365">
        <f t="shared" si="120"/>
        <v>14.9</v>
      </c>
      <c r="K365">
        <f t="shared" si="120"/>
        <v>12.63222</v>
      </c>
      <c r="L365">
        <f t="shared" si="120"/>
        <v>7.9017098068456049</v>
      </c>
      <c r="M365">
        <f t="shared" si="118"/>
        <v>4.5330119435940937</v>
      </c>
      <c r="N365">
        <f t="shared" si="121"/>
        <v>2.8000208559514395</v>
      </c>
      <c r="O365">
        <f t="shared" si="109"/>
        <v>362.41862762671411</v>
      </c>
      <c r="P365">
        <f t="shared" si="110"/>
        <v>0.14215958689017852</v>
      </c>
      <c r="Q365">
        <f t="shared" si="111"/>
        <v>4.1971342405067351E-3</v>
      </c>
      <c r="R365">
        <f t="shared" si="112"/>
        <v>0.14209761507130717</v>
      </c>
      <c r="S365" t="str">
        <f t="shared" si="122"/>
        <v>-</v>
      </c>
      <c r="T365" t="str">
        <f t="shared" si="107"/>
        <v>No</v>
      </c>
      <c r="U365" t="str">
        <f t="shared" si="108"/>
        <v>No</v>
      </c>
    </row>
    <row r="366" spans="2:21">
      <c r="B366" s="5">
        <f t="shared" si="113"/>
        <v>22.801709806845601</v>
      </c>
      <c r="C366" s="5">
        <f t="shared" si="114"/>
        <v>-6.9982901931543964</v>
      </c>
      <c r="D366">
        <f t="shared" si="115"/>
        <v>22.801709806845601</v>
      </c>
      <c r="E366" s="5">
        <f t="shared" si="116"/>
        <v>4.5043016080356744E-3</v>
      </c>
      <c r="F366" s="5">
        <f t="shared" si="104"/>
        <v>-7.1183368378411813E-2</v>
      </c>
      <c r="G366" s="5">
        <f t="shared" si="105"/>
        <v>-0.71876483999999996</v>
      </c>
      <c r="H366">
        <f t="shared" si="117"/>
        <v>360</v>
      </c>
      <c r="I366">
        <f t="shared" si="106"/>
        <v>6.2831853071795862</v>
      </c>
      <c r="J366">
        <f t="shared" si="120"/>
        <v>14.9</v>
      </c>
      <c r="K366">
        <f t="shared" si="120"/>
        <v>12.63222</v>
      </c>
      <c r="L366">
        <f t="shared" si="120"/>
        <v>7.9017098068456049</v>
      </c>
      <c r="M366">
        <f t="shared" si="118"/>
        <v>4.5361298036976292</v>
      </c>
      <c r="N366">
        <f t="shared" si="121"/>
        <v>2.8019467439536041</v>
      </c>
      <c r="O366">
        <f t="shared" si="109"/>
        <v>365.22057437066769</v>
      </c>
      <c r="P366">
        <f t="shared" si="110"/>
        <v>0.14203125702231537</v>
      </c>
      <c r="Q366">
        <f t="shared" si="111"/>
        <v>1.39918681545299E-3</v>
      </c>
      <c r="R366">
        <f t="shared" si="112"/>
        <v>0.14202436497867002</v>
      </c>
      <c r="S366" t="str">
        <f t="shared" si="122"/>
        <v>Apogee</v>
      </c>
      <c r="T366" t="str">
        <f t="shared" si="107"/>
        <v>Yes</v>
      </c>
      <c r="U366" t="str">
        <f t="shared" si="108"/>
        <v>No</v>
      </c>
    </row>
    <row r="367" spans="2:21">
      <c r="M367" s="16" t="s">
        <v>34</v>
      </c>
      <c r="N367" s="16" t="s">
        <v>35</v>
      </c>
      <c r="O367" s="16">
        <f>K3</f>
        <v>365.25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7"/>
  <sheetViews>
    <sheetView workbookViewId="0">
      <pane ySplit="5" topLeftCell="A6" activePane="bottomLeft" state="frozen"/>
      <selection pane="bottomLeft"/>
    </sheetView>
  </sheetViews>
  <sheetFormatPr baseColWidth="10" defaultRowHeight="12" x14ac:dyDescent="0"/>
  <cols>
    <col min="2" max="3" width="11.5" style="5" customWidth="1"/>
    <col min="5" max="7" width="11.5" style="5" customWidth="1"/>
  </cols>
  <sheetData>
    <row r="1" spans="2:21">
      <c r="J1" s="8" t="s">
        <v>48</v>
      </c>
      <c r="K1" s="9">
        <v>19.600000000000001</v>
      </c>
      <c r="L1" s="10" t="s">
        <v>37</v>
      </c>
    </row>
    <row r="2" spans="2:21">
      <c r="J2" s="11" t="s">
        <v>25</v>
      </c>
      <c r="K2" s="7">
        <v>0.97082000000000002</v>
      </c>
      <c r="L2" s="12"/>
    </row>
    <row r="3" spans="2:21" ht="13" thickBot="1">
      <c r="J3" s="13" t="s">
        <v>33</v>
      </c>
      <c r="K3" s="14">
        <f>365.25*1.5</f>
        <v>547.875</v>
      </c>
      <c r="L3" s="15" t="s">
        <v>32</v>
      </c>
    </row>
    <row r="4" spans="2:21">
      <c r="B4" s="5" t="s">
        <v>36</v>
      </c>
      <c r="E4" s="5" t="s">
        <v>2</v>
      </c>
      <c r="F4" s="5" t="s">
        <v>3</v>
      </c>
      <c r="G4" s="5" t="s">
        <v>4</v>
      </c>
      <c r="H4" s="4" t="s">
        <v>31</v>
      </c>
      <c r="I4" t="s">
        <v>30</v>
      </c>
      <c r="J4" t="s">
        <v>0</v>
      </c>
      <c r="K4" t="s">
        <v>1</v>
      </c>
      <c r="L4" t="s">
        <v>5</v>
      </c>
      <c r="M4" s="4" t="s">
        <v>53</v>
      </c>
      <c r="N4" s="4" t="s">
        <v>29</v>
      </c>
      <c r="O4" t="s">
        <v>7</v>
      </c>
      <c r="P4" t="s">
        <v>6</v>
      </c>
      <c r="Q4" t="s">
        <v>28</v>
      </c>
      <c r="R4" t="s">
        <v>27</v>
      </c>
      <c r="S4" t="s">
        <v>8</v>
      </c>
      <c r="T4" t="s">
        <v>9</v>
      </c>
      <c r="U4" t="s">
        <v>10</v>
      </c>
    </row>
    <row r="5" spans="2:21">
      <c r="B5" s="5" t="s">
        <v>50</v>
      </c>
      <c r="C5" s="5" t="s">
        <v>51</v>
      </c>
      <c r="D5" t="s">
        <v>52</v>
      </c>
      <c r="J5" t="s">
        <v>26</v>
      </c>
      <c r="K5" t="s">
        <v>26</v>
      </c>
      <c r="L5" t="s">
        <v>26</v>
      </c>
      <c r="N5" t="s">
        <v>22</v>
      </c>
      <c r="O5" t="s">
        <v>22</v>
      </c>
      <c r="P5" t="s">
        <v>23</v>
      </c>
      <c r="Q5" t="s">
        <v>23</v>
      </c>
      <c r="R5" t="s">
        <v>23</v>
      </c>
    </row>
    <row r="6" spans="2:21">
      <c r="B6" s="5">
        <f>(-F6+SQRT((F6*F6)-4*E6*G6))/2/E6</f>
        <v>24.300263392919177</v>
      </c>
      <c r="C6" s="5">
        <f>(-F6-SQRT(F6*F6-4*E6*G6))/2/E6</f>
        <v>-14.899736607080834</v>
      </c>
      <c r="D6">
        <f>IF((B6&gt;0),B6,IF((C6&gt;5),C6,"?"))</f>
        <v>24.300263392919177</v>
      </c>
      <c r="E6" s="5">
        <f>SIN(I6)*SIN(I6)/K6/K6+COS(I6)*COS(I6)/J6/J6</f>
        <v>2.6030820491461885E-3</v>
      </c>
      <c r="F6" s="5">
        <f t="shared" ref="F6:F69" si="0">-2*L6*COS(I6)/J6/J6</f>
        <v>-2.4470342528733698E-2</v>
      </c>
      <c r="G6" s="5">
        <f t="shared" ref="G6:G69" si="1">-1+L6*L6/J6/J6</f>
        <v>-0.94249147239999997</v>
      </c>
      <c r="H6">
        <v>0</v>
      </c>
      <c r="I6">
        <f t="shared" ref="I6:I69" si="2">H6/360*2*PI()</f>
        <v>0</v>
      </c>
      <c r="J6">
        <f>K1</f>
        <v>19.600000000000001</v>
      </c>
      <c r="K6">
        <f>K2*K1</f>
        <v>19.028072000000002</v>
      </c>
      <c r="L6">
        <f>SQRT(J6*J6-K6*K6)</f>
        <v>4.7002633929191697</v>
      </c>
      <c r="O6">
        <v>0</v>
      </c>
      <c r="S6" t="str">
        <f>IF((D6=MAX(D$6:D$366)),"Apogee",IF((D6=MIN(D$6:D$366)),"Perigee","-"))</f>
        <v>Apogee</v>
      </c>
      <c r="T6" t="str">
        <f t="shared" ref="T6:T69" si="3">IF((D6&gt;22.8),"Yes","No")</f>
        <v>Yes</v>
      </c>
      <c r="U6" t="str">
        <f t="shared" ref="U6:U69" si="4">IF((D6&lt;14.9),"Yes","No")</f>
        <v>No</v>
      </c>
    </row>
    <row r="7" spans="2:21">
      <c r="B7" s="5">
        <f>(-F7+SQRT((F7*F7)-4*E7*G7))/2/E7</f>
        <v>24.29909591833496</v>
      </c>
      <c r="C7" s="5">
        <f>(-F7-SQRT(F7*F7-4*E7*G7))/2/E7</f>
        <v>-14.900175558356031</v>
      </c>
      <c r="D7">
        <f>IF((B7&gt;0),B7,IF((C7&gt;5),C7,"?"))</f>
        <v>24.29909591833496</v>
      </c>
      <c r="E7" s="5">
        <f>SIN(I7)*SIN(I7)/K7/K7+COS(I7)*COS(I7)/J7/J7</f>
        <v>2.6031304277480513E-3</v>
      </c>
      <c r="F7" s="5">
        <f t="shared" si="0"/>
        <v>-2.4466615577041807E-2</v>
      </c>
      <c r="G7" s="5">
        <f t="shared" si="1"/>
        <v>-0.94249147239999997</v>
      </c>
      <c r="H7">
        <f>H6+1</f>
        <v>1</v>
      </c>
      <c r="I7">
        <f t="shared" si="2"/>
        <v>1.7453292519943295E-2</v>
      </c>
      <c r="J7">
        <f>J6</f>
        <v>19.600000000000001</v>
      </c>
      <c r="K7">
        <f>K6</f>
        <v>19.028072000000002</v>
      </c>
      <c r="L7">
        <f>L6</f>
        <v>4.7002633929191697</v>
      </c>
      <c r="M7">
        <f>0.5*D6*D7*SIN(1/360*2*PI())</f>
        <v>5.1525998805390403</v>
      </c>
      <c r="N7">
        <f>M7/J7/K7/PI()*$K$3</f>
        <v>2.4093903836365671</v>
      </c>
      <c r="O7">
        <f t="shared" ref="O7:O70" si="5">O6+N7</f>
        <v>2.4093903836365671</v>
      </c>
      <c r="P7">
        <f t="shared" ref="P7:P70" si="6">SQRT(D7*D7*SIN(1/360*2*PI())*SIN(1/360*2*PI())+(D7-D6)*(D7-D6))/N7</f>
        <v>0.17601103910582694</v>
      </c>
      <c r="Q7">
        <f t="shared" ref="Q7:Q70" si="7">(D7-D6)/N7</f>
        <v>-4.8455185682933503E-4</v>
      </c>
      <c r="R7">
        <f t="shared" ref="R7:R70" si="8">D7*SIN(1/360*2*PI())/N7</f>
        <v>0.17601037212792597</v>
      </c>
      <c r="S7" t="str">
        <f t="shared" ref="S7:S70" si="9">IF((D7=MAX(D$6:D$366)),"Apogee",IF((D7=MIN(D$6:D$366)),"Perigee","-"))</f>
        <v>-</v>
      </c>
      <c r="T7" t="str">
        <f t="shared" si="3"/>
        <v>Yes</v>
      </c>
      <c r="U7" t="str">
        <f t="shared" si="4"/>
        <v>No</v>
      </c>
    </row>
    <row r="8" spans="2:21">
      <c r="B8" s="5">
        <f t="shared" ref="B8:B71" si="10">(-F8+SQRT((F8*F8)-4*E8*G8))/2/E8</f>
        <v>24.295594523067422</v>
      </c>
      <c r="C8" s="5">
        <f t="shared" ref="C8:C71" si="11">(-F8-SQRT(F8*F8-4*E8*G8))/2/E8</f>
        <v>-14.901492433638801</v>
      </c>
      <c r="D8">
        <f t="shared" ref="D8:D71" si="12">IF((B8&gt;0),B8,IF((C8&gt;5),C8,"?"))</f>
        <v>24.295594523067422</v>
      </c>
      <c r="E8" s="5">
        <f t="shared" ref="E8:E71" si="13">SIN(I8)*SIN(I8)/K8/K8+COS(I8)*COS(I8)/J8/J8</f>
        <v>2.6032755046117646E-3</v>
      </c>
      <c r="F8" s="5">
        <f t="shared" si="0"/>
        <v>-2.4455435857231724E-2</v>
      </c>
      <c r="G8" s="5">
        <f t="shared" si="1"/>
        <v>-0.94249147239999997</v>
      </c>
      <c r="H8">
        <f t="shared" ref="H8:H71" si="14">H7+1</f>
        <v>2</v>
      </c>
      <c r="I8">
        <f t="shared" si="2"/>
        <v>3.4906585039886591E-2</v>
      </c>
      <c r="J8">
        <f t="shared" ref="J8:L23" si="15">J7</f>
        <v>19.600000000000001</v>
      </c>
      <c r="K8">
        <f t="shared" si="15"/>
        <v>19.028072000000002</v>
      </c>
      <c r="L8">
        <f t="shared" si="15"/>
        <v>4.7002633929191697</v>
      </c>
      <c r="M8">
        <f t="shared" ref="M8:M71" si="16">0.5*D7*D8*SIN(1/360*2*PI())</f>
        <v>5.1516098987494843</v>
      </c>
      <c r="N8">
        <f t="shared" ref="N8:N71" si="17">M8/J8/K8/PI()*$K$3</f>
        <v>2.4089274614887128</v>
      </c>
      <c r="O8">
        <f t="shared" si="5"/>
        <v>4.8183178451252804</v>
      </c>
      <c r="P8">
        <f t="shared" si="6"/>
        <v>0.17602482992676391</v>
      </c>
      <c r="Q8">
        <f t="shared" si="7"/>
        <v>-1.4535079712918928E-3</v>
      </c>
      <c r="R8">
        <f t="shared" si="8"/>
        <v>0.17601882872387131</v>
      </c>
      <c r="S8" t="str">
        <f t="shared" si="9"/>
        <v>-</v>
      </c>
      <c r="T8" t="str">
        <f t="shared" si="3"/>
        <v>Yes</v>
      </c>
      <c r="U8" t="str">
        <f t="shared" si="4"/>
        <v>No</v>
      </c>
    </row>
    <row r="9" spans="2:21">
      <c r="B9" s="5">
        <f t="shared" si="10"/>
        <v>24.289762290469906</v>
      </c>
      <c r="C9" s="5">
        <f t="shared" si="11"/>
        <v>-14.903687297242138</v>
      </c>
      <c r="D9">
        <f t="shared" si="12"/>
        <v>24.289762290469906</v>
      </c>
      <c r="E9" s="5">
        <f t="shared" si="13"/>
        <v>2.6035171029835176E-3</v>
      </c>
      <c r="F9" s="5">
        <f t="shared" si="0"/>
        <v>-2.4436806774754394E-2</v>
      </c>
      <c r="G9" s="5">
        <f t="shared" si="1"/>
        <v>-0.94249147239999997</v>
      </c>
      <c r="H9">
        <f t="shared" si="14"/>
        <v>3</v>
      </c>
      <c r="I9">
        <f t="shared" si="2"/>
        <v>5.2359877559829883E-2</v>
      </c>
      <c r="J9">
        <f t="shared" si="15"/>
        <v>19.600000000000001</v>
      </c>
      <c r="K9">
        <f t="shared" si="15"/>
        <v>19.028072000000002</v>
      </c>
      <c r="L9">
        <f t="shared" si="15"/>
        <v>4.7002633929191697</v>
      </c>
      <c r="M9">
        <f t="shared" si="16"/>
        <v>5.149631092218474</v>
      </c>
      <c r="N9">
        <f t="shared" si="17"/>
        <v>2.4080021582364854</v>
      </c>
      <c r="O9">
        <f t="shared" si="5"/>
        <v>7.2263200033617654</v>
      </c>
      <c r="P9">
        <f t="shared" si="6"/>
        <v>0.17606085626851181</v>
      </c>
      <c r="Q9">
        <f t="shared" si="7"/>
        <v>-2.4220213331484163E-3</v>
      </c>
      <c r="R9">
        <f t="shared" si="8"/>
        <v>0.17604419593574608</v>
      </c>
      <c r="S9" t="str">
        <f t="shared" si="9"/>
        <v>-</v>
      </c>
      <c r="T9" t="str">
        <f t="shared" si="3"/>
        <v>Yes</v>
      </c>
      <c r="U9" t="str">
        <f t="shared" si="4"/>
        <v>No</v>
      </c>
    </row>
    <row r="10" spans="2:21">
      <c r="B10" s="5">
        <f t="shared" si="10"/>
        <v>24.281604352466221</v>
      </c>
      <c r="C10" s="5">
        <f t="shared" si="11"/>
        <v>-14.906760256159348</v>
      </c>
      <c r="D10">
        <f t="shared" si="12"/>
        <v>24.281604352466221</v>
      </c>
      <c r="E10" s="5">
        <f t="shared" si="13"/>
        <v>2.6038549285129103E-3</v>
      </c>
      <c r="F10" s="5">
        <f t="shared" si="0"/>
        <v>-2.4410734004208817E-2</v>
      </c>
      <c r="G10" s="5">
        <f t="shared" si="1"/>
        <v>-0.94249147239999997</v>
      </c>
      <c r="H10">
        <f t="shared" si="14"/>
        <v>4</v>
      </c>
      <c r="I10">
        <f t="shared" si="2"/>
        <v>6.9813170079773182E-2</v>
      </c>
      <c r="J10">
        <f t="shared" si="15"/>
        <v>19.600000000000001</v>
      </c>
      <c r="K10">
        <f t="shared" si="15"/>
        <v>19.028072000000002</v>
      </c>
      <c r="L10">
        <f t="shared" si="15"/>
        <v>4.7002633929191697</v>
      </c>
      <c r="M10">
        <f t="shared" si="16"/>
        <v>5.1466657720059974</v>
      </c>
      <c r="N10">
        <f t="shared" si="17"/>
        <v>2.4066155545470873</v>
      </c>
      <c r="O10">
        <f t="shared" si="5"/>
        <v>9.6329355579088531</v>
      </c>
      <c r="P10">
        <f t="shared" si="6"/>
        <v>0.1761190910843895</v>
      </c>
      <c r="Q10">
        <f t="shared" si="7"/>
        <v>-3.3897969238462487E-3</v>
      </c>
      <c r="R10">
        <f t="shared" si="8"/>
        <v>0.17608646603645201</v>
      </c>
      <c r="S10" t="str">
        <f t="shared" si="9"/>
        <v>-</v>
      </c>
      <c r="T10" t="str">
        <f t="shared" si="3"/>
        <v>Yes</v>
      </c>
      <c r="U10" t="str">
        <f t="shared" si="4"/>
        <v>No</v>
      </c>
    </row>
    <row r="11" spans="2:21">
      <c r="B11" s="5">
        <f t="shared" si="10"/>
        <v>24.271127879081234</v>
      </c>
      <c r="C11" s="5">
        <f t="shared" si="11"/>
        <v>-14.910711459771257</v>
      </c>
      <c r="D11">
        <f t="shared" si="12"/>
        <v>24.271127879081234</v>
      </c>
      <c r="E11" s="5">
        <f t="shared" si="13"/>
        <v>2.6042885696115729E-3</v>
      </c>
      <c r="F11" s="5">
        <f t="shared" si="0"/>
        <v>-2.4377225487613466E-2</v>
      </c>
      <c r="G11" s="5">
        <f t="shared" si="1"/>
        <v>-0.94249147239999997</v>
      </c>
      <c r="H11">
        <f t="shared" si="14"/>
        <v>5</v>
      </c>
      <c r="I11">
        <f t="shared" si="2"/>
        <v>8.7266462599716474E-2</v>
      </c>
      <c r="J11">
        <f t="shared" si="15"/>
        <v>19.600000000000001</v>
      </c>
      <c r="K11">
        <f t="shared" si="15"/>
        <v>19.028072000000002</v>
      </c>
      <c r="L11">
        <f t="shared" si="15"/>
        <v>4.7002633929191697</v>
      </c>
      <c r="M11">
        <f t="shared" si="16"/>
        <v>5.1427173971257227</v>
      </c>
      <c r="N11">
        <f t="shared" si="17"/>
        <v>2.4047692678785926</v>
      </c>
      <c r="O11">
        <f t="shared" si="5"/>
        <v>12.037704825787445</v>
      </c>
      <c r="P11">
        <f t="shared" si="6"/>
        <v>0.17619949220172373</v>
      </c>
      <c r="Q11">
        <f t="shared" si="7"/>
        <v>-4.3565399495598652E-3</v>
      </c>
      <c r="R11">
        <f t="shared" si="8"/>
        <v>0.17614562615010682</v>
      </c>
      <c r="S11" t="str">
        <f t="shared" si="9"/>
        <v>-</v>
      </c>
      <c r="T11" t="str">
        <f t="shared" si="3"/>
        <v>Yes</v>
      </c>
      <c r="U11" t="str">
        <f t="shared" si="4"/>
        <v>No</v>
      </c>
    </row>
    <row r="12" spans="2:21">
      <c r="B12" s="5">
        <f t="shared" si="10"/>
        <v>24.258342063839908</v>
      </c>
      <c r="C12" s="5">
        <f t="shared" si="11"/>
        <v>-14.915541099435815</v>
      </c>
      <c r="D12">
        <f t="shared" si="12"/>
        <v>24.258342063839908</v>
      </c>
      <c r="E12" s="5">
        <f t="shared" si="13"/>
        <v>2.604817497954623E-3</v>
      </c>
      <c r="F12" s="5">
        <f t="shared" si="0"/>
        <v>-2.4336291431987102E-2</v>
      </c>
      <c r="G12" s="5">
        <f t="shared" si="1"/>
        <v>-0.94249147239999997</v>
      </c>
      <c r="H12">
        <f t="shared" si="14"/>
        <v>6</v>
      </c>
      <c r="I12">
        <f t="shared" si="2"/>
        <v>0.10471975511965977</v>
      </c>
      <c r="J12">
        <f t="shared" si="15"/>
        <v>19.600000000000001</v>
      </c>
      <c r="K12">
        <f t="shared" si="15"/>
        <v>19.028072000000002</v>
      </c>
      <c r="L12">
        <f t="shared" si="15"/>
        <v>4.7002633929191697</v>
      </c>
      <c r="M12">
        <f t="shared" si="16"/>
        <v>5.1377905654930611</v>
      </c>
      <c r="N12">
        <f t="shared" si="17"/>
        <v>2.4024654482471939</v>
      </c>
      <c r="O12">
        <f t="shared" si="5"/>
        <v>14.440170274034639</v>
      </c>
      <c r="P12">
        <f t="shared" si="6"/>
        <v>0.17630200240897509</v>
      </c>
      <c r="Q12">
        <f t="shared" si="7"/>
        <v>-5.3219559310017988E-3</v>
      </c>
      <c r="R12">
        <f t="shared" si="8"/>
        <v>0.17622165825596675</v>
      </c>
      <c r="S12" t="str">
        <f t="shared" si="9"/>
        <v>-</v>
      </c>
      <c r="T12" t="str">
        <f t="shared" si="3"/>
        <v>Yes</v>
      </c>
      <c r="U12" t="str">
        <f t="shared" si="4"/>
        <v>No</v>
      </c>
    </row>
    <row r="13" spans="2:21">
      <c r="B13" s="5">
        <f t="shared" si="10"/>
        <v>24.243258105090703</v>
      </c>
      <c r="C13" s="5">
        <f t="shared" si="11"/>
        <v>-14.921249407959657</v>
      </c>
      <c r="D13">
        <f t="shared" si="12"/>
        <v>24.243258105090703</v>
      </c>
      <c r="E13" s="5">
        <f t="shared" si="13"/>
        <v>2.6054410691243508E-3</v>
      </c>
      <c r="F13" s="5">
        <f t="shared" si="0"/>
        <v>-2.4287944306239605E-2</v>
      </c>
      <c r="G13" s="5">
        <f t="shared" si="1"/>
        <v>-0.94249147239999997</v>
      </c>
      <c r="H13">
        <f t="shared" si="14"/>
        <v>7</v>
      </c>
      <c r="I13">
        <f t="shared" si="2"/>
        <v>0.12217304763960307</v>
      </c>
      <c r="J13">
        <f t="shared" si="15"/>
        <v>19.600000000000001</v>
      </c>
      <c r="K13">
        <f t="shared" si="15"/>
        <v>19.028072000000002</v>
      </c>
      <c r="L13">
        <f t="shared" si="15"/>
        <v>4.7002633929191697</v>
      </c>
      <c r="M13">
        <f t="shared" si="16"/>
        <v>5.1318910019217112</v>
      </c>
      <c r="N13">
        <f t="shared" si="17"/>
        <v>2.399706772614306</v>
      </c>
      <c r="O13">
        <f t="shared" si="5"/>
        <v>16.839877046648944</v>
      </c>
      <c r="P13">
        <f t="shared" si="6"/>
        <v>0.17642654957289192</v>
      </c>
      <c r="Q13">
        <f t="shared" si="7"/>
        <v>-6.2857507931155356E-3</v>
      </c>
      <c r="R13">
        <f t="shared" si="8"/>
        <v>0.17631453919391599</v>
      </c>
      <c r="S13" t="str">
        <f t="shared" si="9"/>
        <v>-</v>
      </c>
      <c r="T13" t="str">
        <f t="shared" si="3"/>
        <v>Yes</v>
      </c>
      <c r="U13" t="str">
        <f t="shared" si="4"/>
        <v>No</v>
      </c>
    </row>
    <row r="14" spans="2:21">
      <c r="B14" s="5">
        <f t="shared" si="10"/>
        <v>24.225889183324547</v>
      </c>
      <c r="C14" s="5">
        <f t="shared" si="11"/>
        <v>-14.927836658950936</v>
      </c>
      <c r="D14">
        <f t="shared" si="12"/>
        <v>24.225889183324547</v>
      </c>
      <c r="E14" s="5">
        <f t="shared" si="13"/>
        <v>2.6061585233953396E-3</v>
      </c>
      <c r="F14" s="5">
        <f t="shared" si="0"/>
        <v>-2.4232198837373837E-2</v>
      </c>
      <c r="G14" s="5">
        <f t="shared" si="1"/>
        <v>-0.94249147239999997</v>
      </c>
      <c r="H14">
        <f t="shared" si="14"/>
        <v>8</v>
      </c>
      <c r="I14">
        <f t="shared" si="2"/>
        <v>0.13962634015954636</v>
      </c>
      <c r="J14">
        <f t="shared" si="15"/>
        <v>19.600000000000001</v>
      </c>
      <c r="K14">
        <f t="shared" si="15"/>
        <v>19.028072000000002</v>
      </c>
      <c r="L14">
        <f t="shared" si="15"/>
        <v>4.7002633929191697</v>
      </c>
      <c r="M14">
        <f t="shared" si="16"/>
        <v>5.1250255432244556</v>
      </c>
      <c r="N14">
        <f t="shared" si="17"/>
        <v>2.3964964379196014</v>
      </c>
      <c r="O14">
        <f t="shared" si="5"/>
        <v>19.236373484568546</v>
      </c>
      <c r="P14">
        <f t="shared" si="6"/>
        <v>0.17657304678511221</v>
      </c>
      <c r="Q14">
        <f t="shared" si="7"/>
        <v>-7.2476309546423033E-3</v>
      </c>
      <c r="R14">
        <f t="shared" si="8"/>
        <v>0.1764242406715209</v>
      </c>
      <c r="S14" t="str">
        <f t="shared" si="9"/>
        <v>-</v>
      </c>
      <c r="T14" t="str">
        <f t="shared" si="3"/>
        <v>Yes</v>
      </c>
      <c r="U14" t="str">
        <f t="shared" si="4"/>
        <v>No</v>
      </c>
    </row>
    <row r="15" spans="2:21">
      <c r="B15" s="5">
        <f t="shared" si="10"/>
        <v>24.206250434575431</v>
      </c>
      <c r="C15" s="5">
        <f t="shared" si="11"/>
        <v>-14.93530316605273</v>
      </c>
      <c r="D15">
        <f t="shared" si="12"/>
        <v>24.206250434575431</v>
      </c>
      <c r="E15" s="5">
        <f t="shared" si="13"/>
        <v>2.6069689866600751E-3</v>
      </c>
      <c r="F15" s="5">
        <f t="shared" si="0"/>
        <v>-2.4169072005999617E-2</v>
      </c>
      <c r="G15" s="5">
        <f t="shared" si="1"/>
        <v>-0.94249147239999997</v>
      </c>
      <c r="H15">
        <f t="shared" si="14"/>
        <v>9</v>
      </c>
      <c r="I15">
        <f t="shared" si="2"/>
        <v>0.15707963267948966</v>
      </c>
      <c r="J15">
        <f t="shared" si="15"/>
        <v>19.600000000000001</v>
      </c>
      <c r="K15">
        <f t="shared" si="15"/>
        <v>19.028072000000002</v>
      </c>
      <c r="L15">
        <f t="shared" si="15"/>
        <v>4.7002633929191697</v>
      </c>
      <c r="M15">
        <f t="shared" si="16"/>
        <v>5.1172021204871383</v>
      </c>
      <c r="N15">
        <f t="shared" si="17"/>
        <v>2.3928381527922027</v>
      </c>
      <c r="O15">
        <f t="shared" si="5"/>
        <v>21.629211637360747</v>
      </c>
      <c r="P15">
        <f t="shared" si="6"/>
        <v>0.17674139253749319</v>
      </c>
      <c r="Q15">
        <f t="shared" si="7"/>
        <v>-8.2073034175755167E-3</v>
      </c>
      <c r="R15">
        <f t="shared" si="8"/>
        <v>0.17655072927264873</v>
      </c>
      <c r="S15" t="str">
        <f t="shared" si="9"/>
        <v>-</v>
      </c>
      <c r="T15" t="str">
        <f t="shared" si="3"/>
        <v>Yes</v>
      </c>
      <c r="U15" t="str">
        <f t="shared" si="4"/>
        <v>No</v>
      </c>
    </row>
    <row r="16" spans="2:21">
      <c r="B16" s="5">
        <f t="shared" si="10"/>
        <v>24.184358920003316</v>
      </c>
      <c r="C16" s="5">
        <f t="shared" si="11"/>
        <v>-14.943649282056125</v>
      </c>
      <c r="D16">
        <f t="shared" si="12"/>
        <v>24.184358920003316</v>
      </c>
      <c r="E16" s="5">
        <f t="shared" si="13"/>
        <v>2.6078714714939119E-3</v>
      </c>
      <c r="F16" s="5">
        <f t="shared" si="0"/>
        <v>-2.4098583041161307E-2</v>
      </c>
      <c r="G16" s="5">
        <f t="shared" si="1"/>
        <v>-0.94249147239999997</v>
      </c>
      <c r="H16">
        <f t="shared" si="14"/>
        <v>10</v>
      </c>
      <c r="I16">
        <f t="shared" si="2"/>
        <v>0.17453292519943295</v>
      </c>
      <c r="J16">
        <f t="shared" si="15"/>
        <v>19.600000000000001</v>
      </c>
      <c r="K16">
        <f t="shared" si="15"/>
        <v>19.028072000000002</v>
      </c>
      <c r="L16">
        <f t="shared" si="15"/>
        <v>4.7002633929191697</v>
      </c>
      <c r="M16">
        <f t="shared" si="16"/>
        <v>5.1084297385975157</v>
      </c>
      <c r="N16">
        <f t="shared" si="17"/>
        <v>2.3887361279782295</v>
      </c>
      <c r="O16">
        <f t="shared" si="5"/>
        <v>24.017947765338977</v>
      </c>
      <c r="P16">
        <f t="shared" si="6"/>
        <v>0.17693147092530453</v>
      </c>
      <c r="Q16">
        <f t="shared" si="7"/>
        <v>-9.1644758563781872E-3</v>
      </c>
      <c r="R16">
        <f t="shared" si="8"/>
        <v>0.17669396646764637</v>
      </c>
      <c r="S16" t="str">
        <f t="shared" si="9"/>
        <v>-</v>
      </c>
      <c r="T16" t="str">
        <f t="shared" si="3"/>
        <v>Yes</v>
      </c>
      <c r="U16" t="str">
        <f t="shared" si="4"/>
        <v>No</v>
      </c>
    </row>
    <row r="17" spans="2:21">
      <c r="B17" s="5">
        <f t="shared" si="10"/>
        <v>24.160233591773551</v>
      </c>
      <c r="C17" s="5">
        <f t="shared" si="11"/>
        <v>-14.952875397891912</v>
      </c>
      <c r="D17">
        <f t="shared" si="12"/>
        <v>24.160233591773551</v>
      </c>
      <c r="E17" s="5">
        <f t="shared" si="13"/>
        <v>2.6088648783580974E-3</v>
      </c>
      <c r="F17" s="5">
        <f t="shared" si="0"/>
        <v>-2.4020753414480452E-2</v>
      </c>
      <c r="G17" s="5">
        <f t="shared" si="1"/>
        <v>-0.94249147239999997</v>
      </c>
      <c r="H17">
        <f t="shared" si="14"/>
        <v>11</v>
      </c>
      <c r="I17">
        <f t="shared" si="2"/>
        <v>0.19198621771937624</v>
      </c>
      <c r="J17">
        <f t="shared" si="15"/>
        <v>19.600000000000001</v>
      </c>
      <c r="K17">
        <f t="shared" si="15"/>
        <v>19.028072000000002</v>
      </c>
      <c r="L17">
        <f t="shared" si="15"/>
        <v>4.7002633929191697</v>
      </c>
      <c r="M17">
        <f t="shared" si="16"/>
        <v>5.0987184531226815</v>
      </c>
      <c r="N17">
        <f t="shared" si="17"/>
        <v>2.3841950655285356</v>
      </c>
      <c r="O17">
        <f t="shared" si="5"/>
        <v>26.402142830867511</v>
      </c>
      <c r="P17">
        <f t="shared" si="6"/>
        <v>0.1771431518773022</v>
      </c>
      <c r="Q17">
        <f t="shared" si="7"/>
        <v>-1.0118856707060879E-2</v>
      </c>
      <c r="R17">
        <f t="shared" si="8"/>
        <v>0.17685390862507655</v>
      </c>
      <c r="S17" t="str">
        <f t="shared" si="9"/>
        <v>-</v>
      </c>
      <c r="T17" t="str">
        <f t="shared" si="3"/>
        <v>Yes</v>
      </c>
      <c r="U17" t="str">
        <f t="shared" si="4"/>
        <v>No</v>
      </c>
    </row>
    <row r="18" spans="2:21">
      <c r="B18" s="5">
        <f t="shared" si="10"/>
        <v>24.133895255360411</v>
      </c>
      <c r="C18" s="5">
        <f t="shared" si="11"/>
        <v>-14.962981941499802</v>
      </c>
      <c r="D18">
        <f t="shared" si="12"/>
        <v>24.133895255360411</v>
      </c>
      <c r="E18" s="5">
        <f t="shared" si="13"/>
        <v>2.60994799693939E-3</v>
      </c>
      <c r="F18" s="5">
        <f t="shared" si="0"/>
        <v>-2.3935606833615276E-2</v>
      </c>
      <c r="G18" s="5">
        <f t="shared" si="1"/>
        <v>-0.94249147239999997</v>
      </c>
      <c r="H18">
        <f t="shared" si="14"/>
        <v>12</v>
      </c>
      <c r="I18">
        <f t="shared" si="2"/>
        <v>0.20943951023931953</v>
      </c>
      <c r="J18">
        <f t="shared" si="15"/>
        <v>19.600000000000001</v>
      </c>
      <c r="K18">
        <f t="shared" si="15"/>
        <v>19.028072000000002</v>
      </c>
      <c r="L18">
        <f t="shared" si="15"/>
        <v>4.7002633929191697</v>
      </c>
      <c r="M18">
        <f t="shared" si="16"/>
        <v>5.0880793446402919</v>
      </c>
      <c r="N18">
        <f t="shared" si="17"/>
        <v>2.3792201467958098</v>
      </c>
      <c r="O18">
        <f t="shared" si="5"/>
        <v>28.781362977663321</v>
      </c>
      <c r="P18">
        <f t="shared" si="6"/>
        <v>0.17737629141157157</v>
      </c>
      <c r="Q18">
        <f t="shared" si="7"/>
        <v>-1.107015525596102E-2</v>
      </c>
      <c r="R18">
        <f t="shared" si="8"/>
        <v>0.17703050702500878</v>
      </c>
      <c r="S18" t="str">
        <f t="shared" si="9"/>
        <v>-</v>
      </c>
      <c r="T18" t="str">
        <f t="shared" si="3"/>
        <v>Yes</v>
      </c>
      <c r="U18" t="str">
        <f t="shared" si="4"/>
        <v>No</v>
      </c>
    </row>
    <row r="19" spans="2:21">
      <c r="B19" s="5">
        <f t="shared" si="10"/>
        <v>24.105366528414404</v>
      </c>
      <c r="C19" s="5">
        <f t="shared" si="11"/>
        <v>-14.973969376573768</v>
      </c>
      <c r="D19">
        <f t="shared" si="12"/>
        <v>24.105366528414404</v>
      </c>
      <c r="E19" s="5">
        <f t="shared" si="13"/>
        <v>2.6111195076246397E-3</v>
      </c>
      <c r="F19" s="5">
        <f t="shared" si="0"/>
        <v>-2.3843169235039152E-2</v>
      </c>
      <c r="G19" s="5">
        <f t="shared" si="1"/>
        <v>-0.94249147239999997</v>
      </c>
      <c r="H19">
        <f t="shared" si="14"/>
        <v>13</v>
      </c>
      <c r="I19">
        <f t="shared" si="2"/>
        <v>0.22689280275926282</v>
      </c>
      <c r="J19">
        <f t="shared" si="15"/>
        <v>19.600000000000001</v>
      </c>
      <c r="K19">
        <f t="shared" si="15"/>
        <v>19.028072000000002</v>
      </c>
      <c r="L19">
        <f t="shared" si="15"/>
        <v>4.7002633929191697</v>
      </c>
      <c r="M19">
        <f t="shared" si="16"/>
        <v>5.0765244906394678</v>
      </c>
      <c r="N19">
        <f t="shared" si="17"/>
        <v>2.3738170192952519</v>
      </c>
      <c r="O19">
        <f t="shared" si="5"/>
        <v>31.155179996958573</v>
      </c>
      <c r="P19">
        <f t="shared" si="6"/>
        <v>0.17763073191592757</v>
      </c>
      <c r="Q19">
        <f t="shared" si="7"/>
        <v>-1.2018081728336742E-2</v>
      </c>
      <c r="R19">
        <f t="shared" si="8"/>
        <v>0.17722370787385966</v>
      </c>
      <c r="S19" t="str">
        <f t="shared" si="9"/>
        <v>-</v>
      </c>
      <c r="T19" t="str">
        <f t="shared" si="3"/>
        <v>Yes</v>
      </c>
      <c r="U19" t="str">
        <f t="shared" si="4"/>
        <v>No</v>
      </c>
    </row>
    <row r="20" spans="2:21">
      <c r="B20" s="5">
        <f t="shared" si="10"/>
        <v>24.074671796344877</v>
      </c>
      <c r="C20" s="5">
        <f t="shared" si="11"/>
        <v>-14.985838201182235</v>
      </c>
      <c r="D20">
        <f t="shared" si="12"/>
        <v>24.074671796344877</v>
      </c>
      <c r="E20" s="5">
        <f t="shared" si="13"/>
        <v>2.6123779831085342E-3</v>
      </c>
      <c r="F20" s="5">
        <f t="shared" si="0"/>
        <v>-2.3743468776140069E-2</v>
      </c>
      <c r="G20" s="5">
        <f t="shared" si="1"/>
        <v>-0.94249147239999997</v>
      </c>
      <c r="H20">
        <f t="shared" si="14"/>
        <v>14</v>
      </c>
      <c r="I20">
        <f t="shared" si="2"/>
        <v>0.24434609527920614</v>
      </c>
      <c r="J20">
        <f t="shared" si="15"/>
        <v>19.600000000000001</v>
      </c>
      <c r="K20">
        <f t="shared" si="15"/>
        <v>19.028072000000002</v>
      </c>
      <c r="L20">
        <f t="shared" si="15"/>
        <v>4.7002633929191697</v>
      </c>
      <c r="M20">
        <f t="shared" si="16"/>
        <v>5.0640669351171796</v>
      </c>
      <c r="N20">
        <f t="shared" si="17"/>
        <v>2.3679917824876386</v>
      </c>
      <c r="O20">
        <f t="shared" si="5"/>
        <v>33.523171779446209</v>
      </c>
      <c r="P20">
        <f t="shared" si="6"/>
        <v>0.17790630245154809</v>
      </c>
      <c r="Q20">
        <f t="shared" si="7"/>
        <v>-1.2962347376595025E-2</v>
      </c>
      <c r="R20">
        <f t="shared" si="8"/>
        <v>0.17743345232077909</v>
      </c>
      <c r="S20" t="str">
        <f t="shared" si="9"/>
        <v>-</v>
      </c>
      <c r="T20" t="str">
        <f t="shared" si="3"/>
        <v>Yes</v>
      </c>
      <c r="U20" t="str">
        <f t="shared" si="4"/>
        <v>No</v>
      </c>
    </row>
    <row r="21" spans="2:21">
      <c r="B21" s="5">
        <f t="shared" si="10"/>
        <v>24.041837164779764</v>
      </c>
      <c r="C21" s="5">
        <f t="shared" si="11"/>
        <v>-14.998588946261398</v>
      </c>
      <c r="D21">
        <f t="shared" si="12"/>
        <v>24.041837164779764</v>
      </c>
      <c r="E21" s="5">
        <f t="shared" si="13"/>
        <v>2.6137218901325487E-3</v>
      </c>
      <c r="F21" s="5">
        <f t="shared" si="0"/>
        <v>-2.3636535826643629E-2</v>
      </c>
      <c r="G21" s="5">
        <f t="shared" si="1"/>
        <v>-0.94249147239999997</v>
      </c>
      <c r="H21">
        <f t="shared" si="14"/>
        <v>15</v>
      </c>
      <c r="I21">
        <f t="shared" si="2"/>
        <v>0.26179938779914941</v>
      </c>
      <c r="J21">
        <f t="shared" si="15"/>
        <v>19.600000000000001</v>
      </c>
      <c r="K21">
        <f t="shared" si="15"/>
        <v>19.028072000000002</v>
      </c>
      <c r="L21">
        <f t="shared" si="15"/>
        <v>4.7002633929191697</v>
      </c>
      <c r="M21">
        <f t="shared" si="16"/>
        <v>5.0507206560049331</v>
      </c>
      <c r="N21">
        <f t="shared" si="17"/>
        <v>2.3617509725478198</v>
      </c>
      <c r="O21">
        <f t="shared" si="5"/>
        <v>35.884922751994026</v>
      </c>
      <c r="P21">
        <f t="shared" si="6"/>
        <v>0.17820281907844318</v>
      </c>
      <c r="Q21">
        <f t="shared" si="7"/>
        <v>-1.3902664568267744E-2</v>
      </c>
      <c r="R21">
        <f t="shared" si="8"/>
        <v>0.17765967647557671</v>
      </c>
      <c r="S21" t="str">
        <f t="shared" si="9"/>
        <v>-</v>
      </c>
      <c r="T21" t="str">
        <f t="shared" si="3"/>
        <v>Yes</v>
      </c>
      <c r="U21" t="str">
        <f t="shared" si="4"/>
        <v>No</v>
      </c>
    </row>
    <row r="22" spans="2:21">
      <c r="B22" s="5">
        <f t="shared" si="10"/>
        <v>24.006890409074199</v>
      </c>
      <c r="C22" s="5">
        <f t="shared" si="11"/>
        <v>-15.012222173980064</v>
      </c>
      <c r="D22">
        <f t="shared" si="12"/>
        <v>24.006890409074199</v>
      </c>
      <c r="E22" s="5">
        <f t="shared" si="13"/>
        <v>2.6151495913529889E-3</v>
      </c>
      <c r="F22" s="5">
        <f t="shared" si="0"/>
        <v>-2.3522402959362129E-2</v>
      </c>
      <c r="G22" s="5">
        <f t="shared" si="1"/>
        <v>-0.94249147239999997</v>
      </c>
      <c r="H22">
        <f t="shared" si="14"/>
        <v>16</v>
      </c>
      <c r="I22">
        <f t="shared" si="2"/>
        <v>0.27925268031909273</v>
      </c>
      <c r="J22">
        <f t="shared" si="15"/>
        <v>19.600000000000001</v>
      </c>
      <c r="K22">
        <f t="shared" si="15"/>
        <v>19.028072000000002</v>
      </c>
      <c r="L22">
        <f t="shared" si="15"/>
        <v>4.7002633929191697</v>
      </c>
      <c r="M22">
        <f t="shared" si="16"/>
        <v>5.036500530568679</v>
      </c>
      <c r="N22">
        <f t="shared" si="17"/>
        <v>2.3551015461854856</v>
      </c>
      <c r="O22">
        <f t="shared" si="5"/>
        <v>38.240024298179513</v>
      </c>
      <c r="P22">
        <f t="shared" si="6"/>
        <v>0.17852008520127446</v>
      </c>
      <c r="Q22">
        <f t="shared" si="7"/>
        <v>-1.4838746873640328E-2</v>
      </c>
      <c r="R22">
        <f t="shared" si="8"/>
        <v>0.17790231142818333</v>
      </c>
      <c r="S22" t="str">
        <f t="shared" si="9"/>
        <v>-</v>
      </c>
      <c r="T22" t="str">
        <f t="shared" si="3"/>
        <v>Yes</v>
      </c>
      <c r="U22" t="str">
        <f t="shared" si="4"/>
        <v>No</v>
      </c>
    </row>
    <row r="23" spans="2:21">
      <c r="B23" s="5">
        <f t="shared" si="10"/>
        <v>23.969860921048507</v>
      </c>
      <c r="C23" s="5">
        <f t="shared" si="11"/>
        <v>-15.02673847597422</v>
      </c>
      <c r="D23">
        <f t="shared" si="12"/>
        <v>23.969860921048507</v>
      </c>
      <c r="E23" s="5">
        <f t="shared" si="13"/>
        <v>2.6166593473358375E-3</v>
      </c>
      <c r="F23" s="5">
        <f t="shared" si="0"/>
        <v>-2.3401104940272571E-2</v>
      </c>
      <c r="G23" s="5">
        <f t="shared" si="1"/>
        <v>-0.94249147239999997</v>
      </c>
      <c r="H23">
        <f t="shared" si="14"/>
        <v>17</v>
      </c>
      <c r="I23">
        <f t="shared" si="2"/>
        <v>0.29670597283903599</v>
      </c>
      <c r="J23">
        <f t="shared" si="15"/>
        <v>19.600000000000001</v>
      </c>
      <c r="K23">
        <f t="shared" si="15"/>
        <v>19.028072000000002</v>
      </c>
      <c r="L23">
        <f t="shared" si="15"/>
        <v>4.7002633929191697</v>
      </c>
      <c r="M23">
        <f t="shared" si="16"/>
        <v>5.0214222989320429</v>
      </c>
      <c r="N23">
        <f t="shared" si="17"/>
        <v>2.3480508635883823</v>
      </c>
      <c r="O23">
        <f t="shared" si="5"/>
        <v>40.588075161767897</v>
      </c>
      <c r="P23">
        <f t="shared" si="6"/>
        <v>0.1788578919339763</v>
      </c>
      <c r="Q23">
        <f t="shared" si="7"/>
        <v>-1.5770309152971881E-2</v>
      </c>
      <c r="R23">
        <f t="shared" si="8"/>
        <v>0.17816128326964206</v>
      </c>
      <c r="S23" t="str">
        <f t="shared" si="9"/>
        <v>-</v>
      </c>
      <c r="T23" t="str">
        <f t="shared" si="3"/>
        <v>Yes</v>
      </c>
      <c r="U23" t="str">
        <f t="shared" si="4"/>
        <v>No</v>
      </c>
    </row>
    <row r="24" spans="2:21">
      <c r="B24" s="5">
        <f t="shared" si="10"/>
        <v>23.930779653143656</v>
      </c>
      <c r="C24" s="5">
        <f t="shared" si="11"/>
        <v>-15.042138471449292</v>
      </c>
      <c r="D24">
        <f t="shared" si="12"/>
        <v>23.930779653143656</v>
      </c>
      <c r="E24" s="5">
        <f t="shared" si="13"/>
        <v>2.6182493186759893E-3</v>
      </c>
      <c r="F24" s="5">
        <f t="shared" si="0"/>
        <v>-2.3272678717926612E-2</v>
      </c>
      <c r="G24" s="5">
        <f t="shared" si="1"/>
        <v>-0.94249147239999997</v>
      </c>
      <c r="H24">
        <f t="shared" si="14"/>
        <v>18</v>
      </c>
      <c r="I24">
        <f t="shared" si="2"/>
        <v>0.31415926535897931</v>
      </c>
      <c r="J24">
        <f t="shared" ref="J24:L87" si="18">J23</f>
        <v>19.600000000000001</v>
      </c>
      <c r="K24">
        <f t="shared" si="18"/>
        <v>19.028072000000002</v>
      </c>
      <c r="L24">
        <f t="shared" si="18"/>
        <v>4.7002633929191697</v>
      </c>
      <c r="M24">
        <f t="shared" si="16"/>
        <v>5.0055025258791472</v>
      </c>
      <c r="N24">
        <f t="shared" si="17"/>
        <v>2.3406066705610531</v>
      </c>
      <c r="O24">
        <f t="shared" si="5"/>
        <v>42.928681832328948</v>
      </c>
      <c r="P24">
        <f t="shared" si="6"/>
        <v>0.17921601848158356</v>
      </c>
      <c r="Q24">
        <f t="shared" si="7"/>
        <v>-1.6697067643357443E-2</v>
      </c>
      <c r="R24">
        <f t="shared" si="8"/>
        <v>0.17843651311462139</v>
      </c>
      <c r="S24" t="str">
        <f t="shared" si="9"/>
        <v>-</v>
      </c>
      <c r="T24" t="str">
        <f t="shared" si="3"/>
        <v>Yes</v>
      </c>
      <c r="U24" t="str">
        <f t="shared" si="4"/>
        <v>No</v>
      </c>
    </row>
    <row r="25" spans="2:21">
      <c r="B25" s="5">
        <f t="shared" si="10"/>
        <v>23.8896790601889</v>
      </c>
      <c r="C25" s="5">
        <f t="shared" si="11"/>
        <v>-15.058422805148082</v>
      </c>
      <c r="D25">
        <f t="shared" si="12"/>
        <v>23.8896790601889</v>
      </c>
      <c r="E25" s="5">
        <f t="shared" si="13"/>
        <v>2.6199175682382835E-3</v>
      </c>
      <c r="F25" s="5">
        <f t="shared" si="0"/>
        <v>-2.3137163412195672E-2</v>
      </c>
      <c r="G25" s="5">
        <f t="shared" si="1"/>
        <v>-0.94249147239999997</v>
      </c>
      <c r="H25">
        <f t="shared" si="14"/>
        <v>19</v>
      </c>
      <c r="I25">
        <f t="shared" si="2"/>
        <v>0.33161255787892263</v>
      </c>
      <c r="J25">
        <f t="shared" si="18"/>
        <v>19.600000000000001</v>
      </c>
      <c r="K25">
        <f t="shared" si="18"/>
        <v>19.028072000000002</v>
      </c>
      <c r="L25">
        <f t="shared" si="18"/>
        <v>4.7002633929191697</v>
      </c>
      <c r="M25">
        <f t="shared" si="16"/>
        <v>4.9887585610983578</v>
      </c>
      <c r="N25">
        <f t="shared" si="17"/>
        <v>2.3327770799345511</v>
      </c>
      <c r="O25">
        <f t="shared" si="5"/>
        <v>45.2614589122635</v>
      </c>
      <c r="P25">
        <f t="shared" si="6"/>
        <v>0.17959423253762846</v>
      </c>
      <c r="Q25">
        <f t="shared" si="7"/>
        <v>-1.761874004519488E-2</v>
      </c>
      <c r="R25">
        <f t="shared" si="8"/>
        <v>0.17872791712544406</v>
      </c>
      <c r="S25" t="str">
        <f t="shared" si="9"/>
        <v>-</v>
      </c>
      <c r="T25" t="str">
        <f t="shared" si="3"/>
        <v>Yes</v>
      </c>
      <c r="U25" t="str">
        <f t="shared" si="4"/>
        <v>No</v>
      </c>
    </row>
    <row r="26" spans="2:21">
      <c r="B26" s="5">
        <f t="shared" si="10"/>
        <v>23.846593038982228</v>
      </c>
      <c r="C26" s="5">
        <f t="shared" si="11"/>
        <v>-15.075592145182149</v>
      </c>
      <c r="D26">
        <f t="shared" si="12"/>
        <v>23.846593038982228</v>
      </c>
      <c r="E26" s="5">
        <f t="shared" si="13"/>
        <v>2.6216620635176021E-3</v>
      </c>
      <c r="F26" s="5">
        <f t="shared" si="0"/>
        <v>-2.2994600302354645E-2</v>
      </c>
      <c r="G26" s="5">
        <f t="shared" si="1"/>
        <v>-0.94249147239999997</v>
      </c>
      <c r="H26">
        <f t="shared" si="14"/>
        <v>20</v>
      </c>
      <c r="I26">
        <f t="shared" si="2"/>
        <v>0.3490658503988659</v>
      </c>
      <c r="J26">
        <f t="shared" si="18"/>
        <v>19.600000000000001</v>
      </c>
      <c r="K26">
        <f t="shared" si="18"/>
        <v>19.028072000000002</v>
      </c>
      <c r="L26">
        <f t="shared" si="18"/>
        <v>4.7002633929191697</v>
      </c>
      <c r="M26">
        <f t="shared" si="16"/>
        <v>4.9712084980325049</v>
      </c>
      <c r="N26">
        <f t="shared" si="17"/>
        <v>2.3245705523245213</v>
      </c>
      <c r="O26">
        <f t="shared" si="5"/>
        <v>47.586029464588023</v>
      </c>
      <c r="P26">
        <f t="shared" si="6"/>
        <v>0.17999229069543143</v>
      </c>
      <c r="Q26">
        <f t="shared" si="7"/>
        <v>-1.8535045608139313E-2</v>
      </c>
      <c r="R26">
        <f t="shared" si="8"/>
        <v>0.17903540653762562</v>
      </c>
      <c r="S26" t="str">
        <f t="shared" si="9"/>
        <v>-</v>
      </c>
      <c r="T26" t="str">
        <f t="shared" si="3"/>
        <v>Yes</v>
      </c>
      <c r="U26" t="str">
        <f t="shared" si="4"/>
        <v>No</v>
      </c>
    </row>
    <row r="27" spans="2:21">
      <c r="B27" s="5">
        <f t="shared" si="10"/>
        <v>23.801556865888436</v>
      </c>
      <c r="C27" s="5">
        <f t="shared" si="11"/>
        <v>-15.093647180724341</v>
      </c>
      <c r="D27">
        <f t="shared" si="12"/>
        <v>23.801556865888436</v>
      </c>
      <c r="E27" s="5">
        <f t="shared" si="13"/>
        <v>2.6234806791151652E-3</v>
      </c>
      <c r="F27" s="5">
        <f t="shared" si="0"/>
        <v>-2.284503281450782E-2</v>
      </c>
      <c r="G27" s="5">
        <f t="shared" si="1"/>
        <v>-0.94249147239999997</v>
      </c>
      <c r="H27">
        <f t="shared" si="14"/>
        <v>21</v>
      </c>
      <c r="I27">
        <f t="shared" si="2"/>
        <v>0.36651914291880922</v>
      </c>
      <c r="J27">
        <f t="shared" si="18"/>
        <v>19.600000000000001</v>
      </c>
      <c r="K27">
        <f t="shared" si="18"/>
        <v>19.028072000000002</v>
      </c>
      <c r="L27">
        <f t="shared" si="18"/>
        <v>4.7002633929191697</v>
      </c>
      <c r="M27">
        <f t="shared" si="16"/>
        <v>4.9528711315041383</v>
      </c>
      <c r="N27">
        <f t="shared" si="17"/>
        <v>2.3159958763164852</v>
      </c>
      <c r="O27">
        <f t="shared" si="5"/>
        <v>49.902025340904508</v>
      </c>
      <c r="P27">
        <f t="shared" si="6"/>
        <v>0.18040993887161189</v>
      </c>
      <c r="Q27">
        <f t="shared" si="7"/>
        <v>-1.9445705216634461E-2</v>
      </c>
      <c r="R27">
        <f t="shared" si="8"/>
        <v>0.17935888768691247</v>
      </c>
      <c r="S27" t="str">
        <f t="shared" si="9"/>
        <v>-</v>
      </c>
      <c r="T27" t="str">
        <f t="shared" si="3"/>
        <v>Yes</v>
      </c>
      <c r="U27" t="str">
        <f t="shared" si="4"/>
        <v>No</v>
      </c>
    </row>
    <row r="28" spans="2:21">
      <c r="B28" s="5">
        <f t="shared" si="10"/>
        <v>23.754607132663274</v>
      </c>
      <c r="C28" s="5">
        <f t="shared" si="11"/>
        <v>-15.112588619559945</v>
      </c>
      <c r="D28">
        <f t="shared" si="12"/>
        <v>23.754607132663274</v>
      </c>
      <c r="E28" s="5">
        <f t="shared" si="13"/>
        <v>2.6253711993280051E-3</v>
      </c>
      <c r="F28" s="5">
        <f t="shared" si="0"/>
        <v>-2.2688506508360899E-2</v>
      </c>
      <c r="G28" s="5">
        <f t="shared" si="1"/>
        <v>-0.94249147239999997</v>
      </c>
      <c r="H28">
        <f t="shared" si="14"/>
        <v>22</v>
      </c>
      <c r="I28">
        <f t="shared" si="2"/>
        <v>0.38397243543875248</v>
      </c>
      <c r="J28">
        <f t="shared" si="18"/>
        <v>19.600000000000001</v>
      </c>
      <c r="K28">
        <f t="shared" si="18"/>
        <v>19.028072000000002</v>
      </c>
      <c r="L28">
        <f t="shared" si="18"/>
        <v>4.7002633929191697</v>
      </c>
      <c r="M28">
        <f t="shared" si="16"/>
        <v>4.9337659142864156</v>
      </c>
      <c r="N28">
        <f t="shared" si="17"/>
        <v>2.3070621481580993</v>
      </c>
      <c r="O28">
        <f t="shared" si="5"/>
        <v>52.209087489062611</v>
      </c>
      <c r="P28">
        <f t="shared" si="6"/>
        <v>0.18084691274012879</v>
      </c>
      <c r="Q28">
        <f t="shared" si="7"/>
        <v>-2.035044147494923E-2</v>
      </c>
      <c r="R28">
        <f t="shared" si="8"/>
        <v>0.17969826203781278</v>
      </c>
      <c r="S28" t="str">
        <f t="shared" si="9"/>
        <v>-</v>
      </c>
      <c r="T28" t="str">
        <f t="shared" si="3"/>
        <v>Yes</v>
      </c>
      <c r="U28" t="str">
        <f t="shared" si="4"/>
        <v>No</v>
      </c>
    </row>
    <row r="29" spans="2:21">
      <c r="B29" s="5">
        <f t="shared" si="10"/>
        <v>23.705781680714551</v>
      </c>
      <c r="C29" s="5">
        <f t="shared" si="11"/>
        <v>-15.132417185494001</v>
      </c>
      <c r="D29">
        <f t="shared" si="12"/>
        <v>23.705781680714551</v>
      </c>
      <c r="E29" s="5">
        <f t="shared" si="13"/>
        <v>2.627331320848453E-3</v>
      </c>
      <c r="F29" s="5">
        <f t="shared" si="0"/>
        <v>-2.2525069063343034E-2</v>
      </c>
      <c r="G29" s="5">
        <f t="shared" si="1"/>
        <v>-0.94249147239999997</v>
      </c>
      <c r="H29">
        <f t="shared" si="14"/>
        <v>23</v>
      </c>
      <c r="I29">
        <f t="shared" si="2"/>
        <v>0.40142572795869574</v>
      </c>
      <c r="J29">
        <f t="shared" si="18"/>
        <v>19.600000000000001</v>
      </c>
      <c r="K29">
        <f t="shared" si="18"/>
        <v>19.028072000000002</v>
      </c>
      <c r="L29">
        <f t="shared" si="18"/>
        <v>4.7002633929191697</v>
      </c>
      <c r="M29">
        <f t="shared" si="16"/>
        <v>4.9139129127912655</v>
      </c>
      <c r="N29">
        <f t="shared" si="17"/>
        <v>2.2977787510386372</v>
      </c>
      <c r="O29">
        <f t="shared" si="5"/>
        <v>54.506866240101246</v>
      </c>
      <c r="P29">
        <f t="shared" si="6"/>
        <v>0.18130293817516718</v>
      </c>
      <c r="Q29">
        <f t="shared" si="7"/>
        <v>-2.1248978791649459E-2</v>
      </c>
      <c r="R29">
        <f t="shared" si="8"/>
        <v>0.18005342621361173</v>
      </c>
      <c r="S29" t="str">
        <f t="shared" si="9"/>
        <v>-</v>
      </c>
      <c r="T29" t="str">
        <f t="shared" si="3"/>
        <v>Yes</v>
      </c>
      <c r="U29" t="str">
        <f t="shared" si="4"/>
        <v>No</v>
      </c>
    </row>
    <row r="30" spans="2:21">
      <c r="B30" s="5">
        <f t="shared" si="10"/>
        <v>23.655119534012265</v>
      </c>
      <c r="C30" s="5">
        <f t="shared" si="11"/>
        <v>-15.153133615611971</v>
      </c>
      <c r="D30">
        <f t="shared" si="12"/>
        <v>23.655119534012265</v>
      </c>
      <c r="E30" s="5">
        <f t="shared" si="13"/>
        <v>2.629358655570371E-3</v>
      </c>
      <c r="F30" s="5">
        <f t="shared" si="0"/>
        <v>-2.2354770264083227E-2</v>
      </c>
      <c r="G30" s="5">
        <f t="shared" si="1"/>
        <v>-0.94249147239999997</v>
      </c>
      <c r="H30">
        <f t="shared" si="14"/>
        <v>24</v>
      </c>
      <c r="I30">
        <f t="shared" si="2"/>
        <v>0.41887902047863906</v>
      </c>
      <c r="J30">
        <f t="shared" si="18"/>
        <v>19.600000000000001</v>
      </c>
      <c r="K30">
        <f t="shared" si="18"/>
        <v>19.028072000000002</v>
      </c>
      <c r="L30">
        <f t="shared" si="18"/>
        <v>4.7002633929191697</v>
      </c>
      <c r="M30">
        <f t="shared" si="16"/>
        <v>4.8933327620464624</v>
      </c>
      <c r="N30">
        <f t="shared" si="17"/>
        <v>2.2881553340359702</v>
      </c>
      <c r="O30">
        <f t="shared" si="5"/>
        <v>56.795021574137216</v>
      </c>
      <c r="P30">
        <f t="shared" si="6"/>
        <v>0.18177773170121567</v>
      </c>
      <c r="Q30">
        <f t="shared" si="7"/>
        <v>-2.2141043463568603E-2</v>
      </c>
      <c r="R30">
        <f t="shared" si="8"/>
        <v>0.18042427202786079</v>
      </c>
      <c r="S30" t="str">
        <f t="shared" si="9"/>
        <v>-</v>
      </c>
      <c r="T30" t="str">
        <f t="shared" si="3"/>
        <v>Yes</v>
      </c>
      <c r="U30" t="str">
        <f t="shared" si="4"/>
        <v>No</v>
      </c>
    </row>
    <row r="31" spans="2:21">
      <c r="B31" s="5">
        <f t="shared" si="10"/>
        <v>23.60266083086028</v>
      </c>
      <c r="C31" s="5">
        <f t="shared" si="11"/>
        <v>-15.174738657391051</v>
      </c>
      <c r="D31">
        <f t="shared" si="12"/>
        <v>23.60266083086028</v>
      </c>
      <c r="E31" s="5">
        <f t="shared" si="13"/>
        <v>2.6314507334986876E-3</v>
      </c>
      <c r="F31" s="5">
        <f t="shared" si="0"/>
        <v>-2.2177661985245459E-2</v>
      </c>
      <c r="G31" s="5">
        <f t="shared" si="1"/>
        <v>-0.94249147239999997</v>
      </c>
      <c r="H31">
        <f t="shared" si="14"/>
        <v>25</v>
      </c>
      <c r="I31">
        <f t="shared" si="2"/>
        <v>0.43633231299858238</v>
      </c>
      <c r="J31">
        <f t="shared" si="18"/>
        <v>19.600000000000001</v>
      </c>
      <c r="K31">
        <f t="shared" si="18"/>
        <v>19.028072000000002</v>
      </c>
      <c r="L31">
        <f t="shared" si="18"/>
        <v>4.7002633929191697</v>
      </c>
      <c r="M31">
        <f t="shared" si="16"/>
        <v>4.8720466201322932</v>
      </c>
      <c r="N31">
        <f t="shared" si="17"/>
        <v>2.278201790810845</v>
      </c>
      <c r="O31">
        <f t="shared" si="5"/>
        <v>59.073223364948063</v>
      </c>
      <c r="P31">
        <f t="shared" si="6"/>
        <v>0.18227100094869275</v>
      </c>
      <c r="Q31">
        <f t="shared" si="7"/>
        <v>-2.302636375916178E-2</v>
      </c>
      <c r="R31">
        <f t="shared" si="8"/>
        <v>0.18081068651733256</v>
      </c>
      <c r="S31" t="str">
        <f t="shared" si="9"/>
        <v>-</v>
      </c>
      <c r="T31" t="str">
        <f t="shared" si="3"/>
        <v>Yes</v>
      </c>
      <c r="U31" t="str">
        <f t="shared" si="4"/>
        <v>No</v>
      </c>
    </row>
    <row r="32" spans="2:21">
      <c r="B32" s="5">
        <f t="shared" si="10"/>
        <v>23.548446754741232</v>
      </c>
      <c r="C32" s="5">
        <f t="shared" si="11"/>
        <v>-15.197233065659169</v>
      </c>
      <c r="D32">
        <f t="shared" si="12"/>
        <v>23.548446754741232</v>
      </c>
      <c r="E32" s="5">
        <f t="shared" si="13"/>
        <v>2.6336050057587067E-3</v>
      </c>
      <c r="F32" s="5">
        <f t="shared" si="0"/>
        <v>-2.1993798175727153E-2</v>
      </c>
      <c r="G32" s="5">
        <f t="shared" si="1"/>
        <v>-0.94249147239999997</v>
      </c>
      <c r="H32">
        <f t="shared" si="14"/>
        <v>26</v>
      </c>
      <c r="I32">
        <f t="shared" si="2"/>
        <v>0.45378560551852565</v>
      </c>
      <c r="J32">
        <f t="shared" si="18"/>
        <v>19.600000000000001</v>
      </c>
      <c r="K32">
        <f t="shared" si="18"/>
        <v>19.028072000000002</v>
      </c>
      <c r="L32">
        <f t="shared" si="18"/>
        <v>4.7002633929191697</v>
      </c>
      <c r="M32">
        <f t="shared" si="16"/>
        <v>4.8500761222466124</v>
      </c>
      <c r="N32">
        <f t="shared" si="17"/>
        <v>2.2679282381273924</v>
      </c>
      <c r="O32">
        <f t="shared" si="5"/>
        <v>61.341151603075453</v>
      </c>
      <c r="P32">
        <f t="shared" si="6"/>
        <v>0.18278244511353142</v>
      </c>
      <c r="Q32">
        <f t="shared" si="7"/>
        <v>-2.3904670001292851E-2</v>
      </c>
      <c r="R32">
        <f t="shared" si="8"/>
        <v>0.18121255197643021</v>
      </c>
      <c r="S32" t="str">
        <f t="shared" si="9"/>
        <v>-</v>
      </c>
      <c r="T32" t="str">
        <f t="shared" si="3"/>
        <v>Yes</v>
      </c>
      <c r="U32" t="str">
        <f t="shared" si="4"/>
        <v>No</v>
      </c>
    </row>
    <row r="33" spans="2:21">
      <c r="B33" s="5">
        <f t="shared" si="10"/>
        <v>23.492519464444719</v>
      </c>
      <c r="C33" s="5">
        <f t="shared" si="11"/>
        <v>-15.220617599398642</v>
      </c>
      <c r="D33">
        <f t="shared" si="12"/>
        <v>23.492519464444719</v>
      </c>
      <c r="E33" s="5">
        <f t="shared" si="13"/>
        <v>2.6358188477015199E-3</v>
      </c>
      <c r="F33" s="5">
        <f t="shared" si="0"/>
        <v>-2.1803234842225811E-2</v>
      </c>
      <c r="G33" s="5">
        <f t="shared" si="1"/>
        <v>-0.94249147239999997</v>
      </c>
      <c r="H33">
        <f t="shared" si="14"/>
        <v>27</v>
      </c>
      <c r="I33">
        <f t="shared" si="2"/>
        <v>0.47123889803846897</v>
      </c>
      <c r="J33">
        <f t="shared" si="18"/>
        <v>19.600000000000001</v>
      </c>
      <c r="K33">
        <f t="shared" si="18"/>
        <v>19.028072000000002</v>
      </c>
      <c r="L33">
        <f t="shared" si="18"/>
        <v>4.7002633929191697</v>
      </c>
      <c r="M33">
        <f t="shared" si="16"/>
        <v>4.8274433345642471</v>
      </c>
      <c r="N33">
        <f>M33/J33/K33/PI()*$K$3</f>
        <v>2.2573449942774788</v>
      </c>
      <c r="O33">
        <f t="shared" si="5"/>
        <v>63.598496597352934</v>
      </c>
      <c r="P33">
        <f t="shared" si="6"/>
        <v>0.18331175541916556</v>
      </c>
      <c r="Q33">
        <f t="shared" si="7"/>
        <v>-2.4775694649374423E-2</v>
      </c>
      <c r="R33">
        <f t="shared" si="8"/>
        <v>0.18162974599304194</v>
      </c>
      <c r="S33" t="str">
        <f>IF((D33=MAX(D$6:D$366)),"Apogee",IF((D33=MIN(D$6:D$366)),"Perigee","-"))</f>
        <v>-</v>
      </c>
      <c r="T33" t="str">
        <f t="shared" si="3"/>
        <v>Yes</v>
      </c>
      <c r="U33" t="str">
        <f t="shared" si="4"/>
        <v>No</v>
      </c>
    </row>
    <row r="34" spans="2:21">
      <c r="B34" s="5">
        <f t="shared" si="10"/>
        <v>23.434922023686234</v>
      </c>
      <c r="C34" s="5">
        <f t="shared" si="11"/>
        <v>-15.24489301839137</v>
      </c>
      <c r="D34">
        <f t="shared" si="12"/>
        <v>23.434922023686234</v>
      </c>
      <c r="E34" s="5">
        <f t="shared" si="13"/>
        <v>2.6380895621017351E-3</v>
      </c>
      <c r="F34" s="5">
        <f t="shared" si="0"/>
        <v>-2.1606030032178848E-2</v>
      </c>
      <c r="G34" s="5">
        <f t="shared" si="1"/>
        <v>-0.94249147239999997</v>
      </c>
      <c r="H34">
        <f t="shared" si="14"/>
        <v>28</v>
      </c>
      <c r="I34">
        <f t="shared" si="2"/>
        <v>0.48869219055841229</v>
      </c>
      <c r="J34">
        <f t="shared" si="18"/>
        <v>19.600000000000001</v>
      </c>
      <c r="K34">
        <f t="shared" si="18"/>
        <v>19.028072000000002</v>
      </c>
      <c r="L34">
        <f t="shared" si="18"/>
        <v>4.7002633929191697</v>
      </c>
      <c r="M34">
        <f t="shared" si="16"/>
        <v>4.8041707080531468</v>
      </c>
      <c r="N34">
        <f t="shared" si="17"/>
        <v>2.2464625574848238</v>
      </c>
      <c r="O34">
        <f t="shared" si="5"/>
        <v>65.844959154837753</v>
      </c>
      <c r="P34">
        <f t="shared" si="6"/>
        <v>0.18385861557942024</v>
      </c>
      <c r="Q34">
        <f t="shared" si="7"/>
        <v>-2.5639172380852945E-2</v>
      </c>
      <c r="R34">
        <f t="shared" si="8"/>
        <v>0.18206214148582878</v>
      </c>
      <c r="S34" t="str">
        <f t="shared" si="9"/>
        <v>-</v>
      </c>
      <c r="T34" t="str">
        <f t="shared" si="3"/>
        <v>Yes</v>
      </c>
      <c r="U34" t="str">
        <f t="shared" si="4"/>
        <v>No</v>
      </c>
    </row>
    <row r="35" spans="2:21">
      <c r="B35" s="5">
        <f t="shared" si="10"/>
        <v>23.375698330420612</v>
      </c>
      <c r="C35" s="5">
        <f t="shared" si="11"/>
        <v>-15.270060079702338</v>
      </c>
      <c r="D35">
        <f t="shared" si="12"/>
        <v>23.375698330420612</v>
      </c>
      <c r="E35" s="5">
        <f t="shared" si="13"/>
        <v>2.6404143824436325E-3</v>
      </c>
      <c r="F35" s="5">
        <f t="shared" si="0"/>
        <v>-2.1402243816081769E-2</v>
      </c>
      <c r="G35" s="5">
        <f t="shared" si="1"/>
        <v>-0.94249147239999997</v>
      </c>
      <c r="H35">
        <f t="shared" si="14"/>
        <v>29</v>
      </c>
      <c r="I35">
        <f t="shared" si="2"/>
        <v>0.50614548307835561</v>
      </c>
      <c r="J35">
        <f t="shared" si="18"/>
        <v>19.600000000000001</v>
      </c>
      <c r="K35">
        <f t="shared" si="18"/>
        <v>19.028072000000002</v>
      </c>
      <c r="L35">
        <f t="shared" si="18"/>
        <v>4.7002633929191697</v>
      </c>
      <c r="M35">
        <f t="shared" si="16"/>
        <v>4.7802810324051359</v>
      </c>
      <c r="N35">
        <f t="shared" si="17"/>
        <v>2.2352915843627086</v>
      </c>
      <c r="O35">
        <f t="shared" si="5"/>
        <v>68.080250739200466</v>
      </c>
      <c r="P35">
        <f t="shared" si="6"/>
        <v>0.18442270226087504</v>
      </c>
      <c r="Q35">
        <f t="shared" si="7"/>
        <v>-2.6494840172051639E-2</v>
      </c>
      <c r="R35">
        <f t="shared" si="8"/>
        <v>0.18250960674293504</v>
      </c>
      <c r="S35" t="str">
        <f t="shared" si="9"/>
        <v>-</v>
      </c>
      <c r="T35" t="str">
        <f t="shared" si="3"/>
        <v>Yes</v>
      </c>
      <c r="U35" t="str">
        <f t="shared" si="4"/>
        <v>No</v>
      </c>
    </row>
    <row r="36" spans="2:21">
      <c r="B36" s="5">
        <f t="shared" si="10"/>
        <v>23.314893046049605</v>
      </c>
      <c r="C36" s="5">
        <f t="shared" si="11"/>
        <v>-15.296119533998118</v>
      </c>
      <c r="D36">
        <f t="shared" si="12"/>
        <v>23.314893046049605</v>
      </c>
      <c r="E36" s="5">
        <f t="shared" si="13"/>
        <v>2.6427904762917382E-3</v>
      </c>
      <c r="F36" s="5">
        <f t="shared" si="0"/>
        <v>-2.1191938269190125E-2</v>
      </c>
      <c r="G36" s="5">
        <f t="shared" si="1"/>
        <v>-0.94249147239999997</v>
      </c>
      <c r="H36">
        <f t="shared" si="14"/>
        <v>30</v>
      </c>
      <c r="I36">
        <f t="shared" si="2"/>
        <v>0.52359877559829882</v>
      </c>
      <c r="J36">
        <f t="shared" si="18"/>
        <v>19.600000000000001</v>
      </c>
      <c r="K36">
        <f t="shared" si="18"/>
        <v>19.028072000000002</v>
      </c>
      <c r="L36">
        <f t="shared" si="18"/>
        <v>4.7002633929191697</v>
      </c>
      <c r="M36">
        <f t="shared" si="16"/>
        <v>4.7557973902340445</v>
      </c>
      <c r="N36">
        <f t="shared" si="17"/>
        <v>2.2238428684967184</v>
      </c>
      <c r="O36">
        <f t="shared" si="5"/>
        <v>70.304093607697183</v>
      </c>
      <c r="P36">
        <f t="shared" si="6"/>
        <v>0.18500368554331845</v>
      </c>
      <c r="Q36">
        <f t="shared" si="7"/>
        <v>-2.7342437378280394E-2</v>
      </c>
      <c r="R36">
        <f t="shared" si="8"/>
        <v>0.18297200546210854</v>
      </c>
      <c r="S36" t="str">
        <f t="shared" si="9"/>
        <v>-</v>
      </c>
      <c r="T36" t="str">
        <f t="shared" si="3"/>
        <v>Yes</v>
      </c>
      <c r="U36" t="str">
        <f t="shared" si="4"/>
        <v>No</v>
      </c>
    </row>
    <row r="37" spans="2:21">
      <c r="B37" s="5">
        <f t="shared" si="10"/>
        <v>23.252551524717955</v>
      </c>
      <c r="C37" s="5">
        <f t="shared" si="11"/>
        <v>-15.323072121696894</v>
      </c>
      <c r="D37">
        <f t="shared" si="12"/>
        <v>23.252551524717955</v>
      </c>
      <c r="E37" s="5">
        <f t="shared" si="13"/>
        <v>2.6452149487417062E-3</v>
      </c>
      <c r="F37" s="5">
        <f t="shared" si="0"/>
        <v>-2.0975177452610766E-2</v>
      </c>
      <c r="G37" s="5">
        <f t="shared" si="1"/>
        <v>-0.94249147239999997</v>
      </c>
      <c r="H37">
        <f t="shared" si="14"/>
        <v>31</v>
      </c>
      <c r="I37">
        <f t="shared" si="2"/>
        <v>0.54105206811824214</v>
      </c>
      <c r="J37">
        <f t="shared" si="18"/>
        <v>19.600000000000001</v>
      </c>
      <c r="K37">
        <f t="shared" si="18"/>
        <v>19.028072000000002</v>
      </c>
      <c r="L37">
        <f t="shared" si="18"/>
        <v>4.7002633929191697</v>
      </c>
      <c r="M37">
        <f t="shared" si="16"/>
        <v>4.7307431116880991</v>
      </c>
      <c r="N37">
        <f t="shared" si="17"/>
        <v>2.2121273192211865</v>
      </c>
      <c r="O37">
        <f t="shared" si="5"/>
        <v>72.516220926918365</v>
      </c>
      <c r="P37">
        <f t="shared" si="6"/>
        <v>0.18560122937699769</v>
      </c>
      <c r="Q37">
        <f t="shared" si="7"/>
        <v>-2.8181705813207045E-2</v>
      </c>
      <c r="R37">
        <f t="shared" si="8"/>
        <v>0.1834491967922203</v>
      </c>
      <c r="S37" t="str">
        <f t="shared" si="9"/>
        <v>-</v>
      </c>
      <c r="T37" t="str">
        <f t="shared" si="3"/>
        <v>Yes</v>
      </c>
      <c r="U37" t="str">
        <f t="shared" si="4"/>
        <v>No</v>
      </c>
    </row>
    <row r="38" spans="2:21">
      <c r="B38" s="5">
        <f t="shared" si="10"/>
        <v>23.188719742886295</v>
      </c>
      <c r="C38" s="5">
        <f t="shared" si="11"/>
        <v>-15.350918568946595</v>
      </c>
      <c r="D38">
        <f t="shared" si="12"/>
        <v>23.188719742886295</v>
      </c>
      <c r="E38" s="5">
        <f t="shared" si="13"/>
        <v>2.6476848459473174E-3</v>
      </c>
      <c r="F38" s="5">
        <f t="shared" si="0"/>
        <v>-2.0752027393788237E-2</v>
      </c>
      <c r="G38" s="5">
        <f t="shared" si="1"/>
        <v>-0.94249147239999997</v>
      </c>
      <c r="H38">
        <f t="shared" si="14"/>
        <v>32</v>
      </c>
      <c r="I38">
        <f t="shared" si="2"/>
        <v>0.55850536063818546</v>
      </c>
      <c r="J38">
        <f t="shared" si="18"/>
        <v>19.600000000000001</v>
      </c>
      <c r="K38">
        <f t="shared" si="18"/>
        <v>19.028072000000002</v>
      </c>
      <c r="L38">
        <f t="shared" si="18"/>
        <v>4.7002633929191697</v>
      </c>
      <c r="M38">
        <f t="shared" si="16"/>
        <v>4.7051417296169982</v>
      </c>
      <c r="N38">
        <f t="shared" si="17"/>
        <v>2.2001559406550206</v>
      </c>
      <c r="O38">
        <f t="shared" si="5"/>
        <v>74.716376867573388</v>
      </c>
      <c r="P38">
        <f t="shared" si="6"/>
        <v>0.18621499203544783</v>
      </c>
      <c r="Q38">
        <f t="shared" si="7"/>
        <v>-2.9012389827539075E-2</v>
      </c>
      <c r="R38">
        <f t="shared" si="8"/>
        <v>0.18394103537616832</v>
      </c>
      <c r="S38" t="str">
        <f t="shared" si="9"/>
        <v>-</v>
      </c>
      <c r="T38" t="str">
        <f t="shared" si="3"/>
        <v>Yes</v>
      </c>
      <c r="U38" t="str">
        <f t="shared" si="4"/>
        <v>No</v>
      </c>
    </row>
    <row r="39" spans="2:21">
      <c r="B39" s="5">
        <f t="shared" si="10"/>
        <v>23.123444229362882</v>
      </c>
      <c r="C39" s="5">
        <f t="shared" si="11"/>
        <v>-15.379659583427435</v>
      </c>
      <c r="D39">
        <f t="shared" si="12"/>
        <v>23.123444229362882</v>
      </c>
      <c r="E39" s="5">
        <f t="shared" si="13"/>
        <v>2.6501971587192864E-3</v>
      </c>
      <c r="F39" s="5">
        <f t="shared" si="0"/>
        <v>-2.0522556066392153E-2</v>
      </c>
      <c r="G39" s="5">
        <f t="shared" si="1"/>
        <v>-0.94249147239999997</v>
      </c>
      <c r="H39">
        <f t="shared" si="14"/>
        <v>33</v>
      </c>
      <c r="I39">
        <f t="shared" si="2"/>
        <v>0.57595865315812866</v>
      </c>
      <c r="J39">
        <f t="shared" si="18"/>
        <v>19.600000000000001</v>
      </c>
      <c r="K39">
        <f t="shared" si="18"/>
        <v>19.028072000000002</v>
      </c>
      <c r="L39">
        <f t="shared" si="18"/>
        <v>4.7002633929191697</v>
      </c>
      <c r="M39">
        <f t="shared" si="16"/>
        <v>4.6790169354271054</v>
      </c>
      <c r="N39">
        <f t="shared" si="17"/>
        <v>2.1879398110592905</v>
      </c>
      <c r="O39">
        <f t="shared" si="5"/>
        <v>76.904316678632682</v>
      </c>
      <c r="P39">
        <f t="shared" si="6"/>
        <v>0.18684462656274264</v>
      </c>
      <c r="Q39">
        <f t="shared" si="7"/>
        <v>-2.9834236386882436E-2</v>
      </c>
      <c r="R39">
        <f t="shared" si="8"/>
        <v>0.18444737139515538</v>
      </c>
      <c r="S39" t="str">
        <f t="shared" si="9"/>
        <v>-</v>
      </c>
      <c r="T39" t="str">
        <f t="shared" si="3"/>
        <v>Yes</v>
      </c>
      <c r="U39" t="str">
        <f t="shared" si="4"/>
        <v>No</v>
      </c>
    </row>
    <row r="40" spans="2:21">
      <c r="B40" s="5">
        <f t="shared" si="10"/>
        <v>23.056771995968845</v>
      </c>
      <c r="C40" s="5">
        <f t="shared" si="11"/>
        <v>-15.409295849975306</v>
      </c>
      <c r="D40">
        <f t="shared" si="12"/>
        <v>23.056771995968845</v>
      </c>
      <c r="E40" s="5">
        <f t="shared" si="13"/>
        <v>2.6527488261914914E-3</v>
      </c>
      <c r="F40" s="5">
        <f t="shared" si="0"/>
        <v>-2.0286833369611786E-2</v>
      </c>
      <c r="G40" s="5">
        <f t="shared" si="1"/>
        <v>-0.94249147239999997</v>
      </c>
      <c r="H40">
        <f t="shared" si="14"/>
        <v>34</v>
      </c>
      <c r="I40">
        <f t="shared" si="2"/>
        <v>0.59341194567807198</v>
      </c>
      <c r="J40">
        <f t="shared" si="18"/>
        <v>19.600000000000001</v>
      </c>
      <c r="K40">
        <f t="shared" si="18"/>
        <v>19.028072000000002</v>
      </c>
      <c r="L40">
        <f t="shared" si="18"/>
        <v>4.7002633929191697</v>
      </c>
      <c r="M40">
        <f t="shared" si="16"/>
        <v>4.6523925357507236</v>
      </c>
      <c r="N40">
        <f t="shared" si="17"/>
        <v>2.1754900625754896</v>
      </c>
      <c r="O40">
        <f t="shared" si="5"/>
        <v>79.079806741208174</v>
      </c>
      <c r="P40">
        <f t="shared" si="6"/>
        <v>0.18748978121411</v>
      </c>
      <c r="Q40">
        <f t="shared" si="7"/>
        <v>-3.0646995148810762E-2</v>
      </c>
      <c r="R40">
        <f t="shared" si="8"/>
        <v>0.18496805061432531</v>
      </c>
      <c r="S40" t="str">
        <f t="shared" si="9"/>
        <v>-</v>
      </c>
      <c r="T40" t="str">
        <f t="shared" si="3"/>
        <v>Yes</v>
      </c>
      <c r="U40" t="str">
        <f t="shared" si="4"/>
        <v>No</v>
      </c>
    </row>
    <row r="41" spans="2:21">
      <c r="B41" s="5">
        <f t="shared" si="10"/>
        <v>22.988750469003914</v>
      </c>
      <c r="C41" s="5">
        <f t="shared" si="11"/>
        <v>-15.439828026022241</v>
      </c>
      <c r="D41">
        <f t="shared" si="12"/>
        <v>22.988750469003914</v>
      </c>
      <c r="E41" s="5">
        <f t="shared" si="13"/>
        <v>2.6553367395501719E-3</v>
      </c>
      <c r="F41" s="5">
        <f t="shared" si="0"/>
        <v>-2.0044931106864068E-2</v>
      </c>
      <c r="G41" s="5">
        <f t="shared" si="1"/>
        <v>-0.94249147239999997</v>
      </c>
      <c r="H41">
        <f t="shared" si="14"/>
        <v>35</v>
      </c>
      <c r="I41">
        <f t="shared" si="2"/>
        <v>0.6108652381980153</v>
      </c>
      <c r="J41">
        <f t="shared" si="18"/>
        <v>19.600000000000001</v>
      </c>
      <c r="K41">
        <f t="shared" si="18"/>
        <v>19.028072000000002</v>
      </c>
      <c r="L41">
        <f t="shared" si="18"/>
        <v>4.7002633929191697</v>
      </c>
      <c r="M41">
        <f t="shared" si="16"/>
        <v>4.6252924100475417</v>
      </c>
      <c r="N41">
        <f t="shared" si="17"/>
        <v>2.1628178613996902</v>
      </c>
      <c r="O41">
        <f t="shared" si="5"/>
        <v>81.242624602607862</v>
      </c>
      <c r="P41">
        <f t="shared" si="6"/>
        <v>0.18815009988893289</v>
      </c>
      <c r="Q41">
        <f t="shared" si="7"/>
        <v>-3.1450418539131816E-2</v>
      </c>
      <c r="R41">
        <f t="shared" si="8"/>
        <v>0.18550291442974381</v>
      </c>
      <c r="S41" t="str">
        <f t="shared" si="9"/>
        <v>-</v>
      </c>
      <c r="T41" t="str">
        <f t="shared" si="3"/>
        <v>Yes</v>
      </c>
      <c r="U41" t="str">
        <f t="shared" si="4"/>
        <v>No</v>
      </c>
    </row>
    <row r="42" spans="2:21">
      <c r="B42" s="5">
        <f t="shared" si="10"/>
        <v>22.919427421671408</v>
      </c>
      <c r="C42" s="5">
        <f t="shared" si="11"/>
        <v>-15.471256736850146</v>
      </c>
      <c r="D42">
        <f t="shared" si="12"/>
        <v>22.919427421671408</v>
      </c>
      <c r="E42" s="5">
        <f t="shared" si="13"/>
        <v>2.6579577458215389E-3</v>
      </c>
      <c r="F42" s="5">
        <f t="shared" si="0"/>
        <v>-1.979692296392159E-2</v>
      </c>
      <c r="G42" s="5">
        <f t="shared" si="1"/>
        <v>-0.94249147239999997</v>
      </c>
      <c r="H42">
        <f t="shared" si="14"/>
        <v>36</v>
      </c>
      <c r="I42">
        <f t="shared" si="2"/>
        <v>0.62831853071795862</v>
      </c>
      <c r="J42">
        <f t="shared" si="18"/>
        <v>19.600000000000001</v>
      </c>
      <c r="K42">
        <f t="shared" si="18"/>
        <v>19.028072000000002</v>
      </c>
      <c r="L42">
        <f t="shared" si="18"/>
        <v>4.7002633929191697</v>
      </c>
      <c r="M42">
        <f t="shared" si="16"/>
        <v>4.5977404692480999</v>
      </c>
      <c r="N42">
        <f t="shared" si="17"/>
        <v>2.1499343884439459</v>
      </c>
      <c r="O42">
        <f t="shared" si="5"/>
        <v>83.392558991051814</v>
      </c>
      <c r="P42">
        <f t="shared" si="6"/>
        <v>0.1888252225552392</v>
      </c>
      <c r="Q42">
        <f t="shared" si="7"/>
        <v>-3.2244261827301821E-2</v>
      </c>
      <c r="R42">
        <f t="shared" si="8"/>
        <v>0.18605179991671139</v>
      </c>
      <c r="S42" t="str">
        <f t="shared" si="9"/>
        <v>-</v>
      </c>
      <c r="T42" t="str">
        <f t="shared" si="3"/>
        <v>Yes</v>
      </c>
      <c r="U42" t="str">
        <f t="shared" si="4"/>
        <v>No</v>
      </c>
    </row>
    <row r="43" spans="2:21">
      <c r="B43" s="5">
        <f t="shared" si="10"/>
        <v>22.848850907612658</v>
      </c>
      <c r="C43" s="5">
        <f t="shared" si="11"/>
        <v>-15.503582570653972</v>
      </c>
      <c r="D43">
        <f t="shared" si="12"/>
        <v>22.848850907612658</v>
      </c>
      <c r="E43" s="5">
        <f t="shared" si="13"/>
        <v>2.6606086517131852E-3</v>
      </c>
      <c r="F43" s="5">
        <f t="shared" si="0"/>
        <v>-1.95428844864672E-2</v>
      </c>
      <c r="G43" s="5">
        <f t="shared" si="1"/>
        <v>-0.94249147239999997</v>
      </c>
      <c r="H43">
        <f t="shared" si="14"/>
        <v>37</v>
      </c>
      <c r="I43">
        <f t="shared" si="2"/>
        <v>0.64577182323790194</v>
      </c>
      <c r="J43">
        <f t="shared" si="18"/>
        <v>19.600000000000001</v>
      </c>
      <c r="K43">
        <f t="shared" si="18"/>
        <v>19.028072000000002</v>
      </c>
      <c r="L43">
        <f t="shared" si="18"/>
        <v>4.7002633929191697</v>
      </c>
      <c r="M43">
        <f t="shared" si="16"/>
        <v>4.5697606155407007</v>
      </c>
      <c r="N43">
        <f t="shared" si="17"/>
        <v>2.1368508205323784</v>
      </c>
      <c r="O43">
        <f t="shared" si="5"/>
        <v>85.529409811584188</v>
      </c>
      <c r="P43">
        <f t="shared" si="6"/>
        <v>0.18951478566486568</v>
      </c>
      <c r="Q43">
        <f t="shared" si="7"/>
        <v>-3.3028283200961434E-2</v>
      </c>
      <c r="R43">
        <f t="shared" si="8"/>
        <v>0.18661453987939167</v>
      </c>
      <c r="S43" t="str">
        <f t="shared" si="9"/>
        <v>-</v>
      </c>
      <c r="T43" t="str">
        <f t="shared" si="3"/>
        <v>Yes</v>
      </c>
      <c r="U43" t="str">
        <f t="shared" si="4"/>
        <v>No</v>
      </c>
    </row>
    <row r="44" spans="2:21">
      <c r="B44" s="5">
        <f t="shared" si="10"/>
        <v>22.777069195692015</v>
      </c>
      <c r="C44" s="5">
        <f t="shared" si="11"/>
        <v>-15.536806073410469</v>
      </c>
      <c r="D44">
        <f t="shared" si="12"/>
        <v>22.777069195692015</v>
      </c>
      <c r="E44" s="5">
        <f t="shared" si="13"/>
        <v>2.6632862275046219E-3</v>
      </c>
      <c r="F44" s="5">
        <f t="shared" si="0"/>
        <v>-1.9282893057082057E-2</v>
      </c>
      <c r="G44" s="5">
        <f t="shared" si="1"/>
        <v>-0.94249147239999997</v>
      </c>
      <c r="H44">
        <f t="shared" si="14"/>
        <v>38</v>
      </c>
      <c r="I44">
        <f t="shared" si="2"/>
        <v>0.66322511575784526</v>
      </c>
      <c r="J44">
        <f t="shared" si="18"/>
        <v>19.600000000000001</v>
      </c>
      <c r="K44">
        <f t="shared" si="18"/>
        <v>19.028072000000002</v>
      </c>
      <c r="L44">
        <f t="shared" si="18"/>
        <v>4.7002633929191697</v>
      </c>
      <c r="M44">
        <f t="shared" si="16"/>
        <v>4.5413767033944596</v>
      </c>
      <c r="N44">
        <f t="shared" si="17"/>
        <v>2.1235783121752996</v>
      </c>
      <c r="O44">
        <f t="shared" si="5"/>
        <v>87.652988123759485</v>
      </c>
      <c r="P44">
        <f t="shared" si="6"/>
        <v>0.19021842255857557</v>
      </c>
      <c r="Q44">
        <f t="shared" si="7"/>
        <v>-3.3802243839603431E-2</v>
      </c>
      <c r="R44">
        <f t="shared" si="8"/>
        <v>0.18719096290174056</v>
      </c>
      <c r="S44" t="str">
        <f t="shared" si="9"/>
        <v>-</v>
      </c>
      <c r="T44" t="str">
        <f t="shared" si="3"/>
        <v>No</v>
      </c>
      <c r="U44" t="str">
        <f t="shared" si="4"/>
        <v>No</v>
      </c>
    </row>
    <row r="45" spans="2:21">
      <c r="B45" s="5">
        <f t="shared" si="10"/>
        <v>22.704130706164356</v>
      </c>
      <c r="C45" s="5">
        <f t="shared" si="11"/>
        <v>-15.570927743548514</v>
      </c>
      <c r="D45">
        <f t="shared" si="12"/>
        <v>22.704130706164356</v>
      </c>
      <c r="E45" s="5">
        <f t="shared" si="13"/>
        <v>2.6659872109821977E-3</v>
      </c>
      <c r="F45" s="5">
        <f t="shared" si="0"/>
        <v>-1.9017027871674155E-2</v>
      </c>
      <c r="G45" s="5">
        <f t="shared" si="1"/>
        <v>-0.94249147239999997</v>
      </c>
      <c r="H45">
        <f t="shared" si="14"/>
        <v>39</v>
      </c>
      <c r="I45">
        <f t="shared" si="2"/>
        <v>0.68067840827778858</v>
      </c>
      <c r="J45">
        <f t="shared" si="18"/>
        <v>19.600000000000001</v>
      </c>
      <c r="K45">
        <f t="shared" si="18"/>
        <v>19.028072000000002</v>
      </c>
      <c r="L45">
        <f t="shared" si="18"/>
        <v>4.7002633929191697</v>
      </c>
      <c r="M45">
        <f t="shared" si="16"/>
        <v>4.5126125019024323</v>
      </c>
      <c r="N45">
        <f t="shared" si="17"/>
        <v>2.110127977960599</v>
      </c>
      <c r="O45">
        <f t="shared" si="5"/>
        <v>89.763116101720087</v>
      </c>
      <c r="P45">
        <f t="shared" si="6"/>
        <v>0.19093576386048139</v>
      </c>
      <c r="Q45">
        <f t="shared" si="7"/>
        <v>-3.4565907987321169E-2</v>
      </c>
      <c r="R45">
        <f t="shared" si="8"/>
        <v>0.18778089339972148</v>
      </c>
      <c r="S45" t="str">
        <f t="shared" si="9"/>
        <v>-</v>
      </c>
      <c r="T45" t="str">
        <f t="shared" si="3"/>
        <v>No</v>
      </c>
      <c r="U45" t="str">
        <f t="shared" si="4"/>
        <v>No</v>
      </c>
    </row>
    <row r="46" spans="2:21">
      <c r="B46" s="5">
        <f t="shared" si="10"/>
        <v>22.63008394834754</v>
      </c>
      <c r="C46" s="5">
        <f t="shared" si="11"/>
        <v>-15.605948026417147</v>
      </c>
      <c r="D46">
        <f t="shared" si="12"/>
        <v>22.63008394834754</v>
      </c>
      <c r="E46" s="5">
        <f t="shared" si="13"/>
        <v>2.6687083114135977E-3</v>
      </c>
      <c r="F46" s="5">
        <f t="shared" si="0"/>
        <v>-1.874536991535445E-2</v>
      </c>
      <c r="G46" s="5">
        <f t="shared" si="1"/>
        <v>-0.94249147239999997</v>
      </c>
      <c r="H46">
        <f t="shared" si="14"/>
        <v>40</v>
      </c>
      <c r="I46">
        <f t="shared" si="2"/>
        <v>0.69813170079773179</v>
      </c>
      <c r="J46">
        <f t="shared" si="18"/>
        <v>19.600000000000001</v>
      </c>
      <c r="K46">
        <f t="shared" si="18"/>
        <v>19.028072000000002</v>
      </c>
      <c r="L46">
        <f t="shared" si="18"/>
        <v>4.7002633929191697</v>
      </c>
      <c r="M46">
        <f t="shared" si="16"/>
        <v>4.4834916585198537</v>
      </c>
      <c r="N46">
        <f t="shared" si="17"/>
        <v>2.0965108755975042</v>
      </c>
      <c r="O46">
        <f t="shared" si="5"/>
        <v>91.859626977317589</v>
      </c>
      <c r="P46">
        <f t="shared" si="6"/>
        <v>0.19166643786121074</v>
      </c>
      <c r="Q46">
        <f t="shared" si="7"/>
        <v>-3.5319043024622132E-2</v>
      </c>
      <c r="R46">
        <f t="shared" si="8"/>
        <v>0.18838415167478995</v>
      </c>
      <c r="S46" t="str">
        <f t="shared" si="9"/>
        <v>-</v>
      </c>
      <c r="T46" t="str">
        <f t="shared" si="3"/>
        <v>No</v>
      </c>
      <c r="U46" t="str">
        <f t="shared" si="4"/>
        <v>No</v>
      </c>
    </row>
    <row r="47" spans="2:21">
      <c r="B47" s="5">
        <f t="shared" si="10"/>
        <v>22.554977459912614</v>
      </c>
      <c r="C47" s="5">
        <f t="shared" si="11"/>
        <v>-15.64186730854729</v>
      </c>
      <c r="D47">
        <f t="shared" si="12"/>
        <v>22.554977459912614</v>
      </c>
      <c r="E47" s="5">
        <f t="shared" si="13"/>
        <v>2.6714462135571018E-3</v>
      </c>
      <c r="F47" s="5">
        <f t="shared" si="0"/>
        <v>-1.8468001937768055E-2</v>
      </c>
      <c r="G47" s="5">
        <f t="shared" si="1"/>
        <v>-0.94249147239999997</v>
      </c>
      <c r="H47">
        <f t="shared" si="14"/>
        <v>41</v>
      </c>
      <c r="I47">
        <f t="shared" si="2"/>
        <v>0.71558499331767511</v>
      </c>
      <c r="J47">
        <f t="shared" si="18"/>
        <v>19.600000000000001</v>
      </c>
      <c r="K47">
        <f t="shared" si="18"/>
        <v>19.028072000000002</v>
      </c>
      <c r="L47">
        <f t="shared" si="18"/>
        <v>4.7002633929191697</v>
      </c>
      <c r="M47">
        <f t="shared" si="16"/>
        <v>4.4540376642636774</v>
      </c>
      <c r="N47">
        <f t="shared" si="17"/>
        <v>2.0827379896436478</v>
      </c>
      <c r="O47">
        <f t="shared" si="5"/>
        <v>93.942364966961236</v>
      </c>
      <c r="P47">
        <f t="shared" si="6"/>
        <v>0.1924100708893306</v>
      </c>
      <c r="Q47">
        <f t="shared" si="7"/>
        <v>-3.6061419539275191E-2</v>
      </c>
      <c r="R47">
        <f t="shared" si="8"/>
        <v>0.18900055396863155</v>
      </c>
      <c r="S47" t="str">
        <f t="shared" si="9"/>
        <v>-</v>
      </c>
      <c r="T47" t="str">
        <f t="shared" si="3"/>
        <v>No</v>
      </c>
      <c r="U47" t="str">
        <f t="shared" si="4"/>
        <v>No</v>
      </c>
    </row>
    <row r="48" spans="2:21">
      <c r="B48" s="5">
        <f t="shared" si="10"/>
        <v>22.478859747894809</v>
      </c>
      <c r="C48" s="5">
        <f t="shared" si="11"/>
        <v>-15.67868591170321</v>
      </c>
      <c r="D48">
        <f t="shared" si="12"/>
        <v>22.478859747894809</v>
      </c>
      <c r="E48" s="5">
        <f t="shared" si="13"/>
        <v>2.6741975817006882E-3</v>
      </c>
      <c r="F48" s="5">
        <f t="shared" si="0"/>
        <v>-1.8185008427887863E-2</v>
      </c>
      <c r="G48" s="5">
        <f t="shared" si="1"/>
        <v>-0.94249147239999997</v>
      </c>
      <c r="H48">
        <f t="shared" si="14"/>
        <v>42</v>
      </c>
      <c r="I48">
        <f t="shared" si="2"/>
        <v>0.73303828583761843</v>
      </c>
      <c r="J48">
        <f t="shared" si="18"/>
        <v>19.600000000000001</v>
      </c>
      <c r="K48">
        <f t="shared" si="18"/>
        <v>19.028072000000002</v>
      </c>
      <c r="L48">
        <f t="shared" si="18"/>
        <v>4.7002633929191697</v>
      </c>
      <c r="M48">
        <f t="shared" si="16"/>
        <v>4.4242738204307512</v>
      </c>
      <c r="N48">
        <f t="shared" si="17"/>
        <v>2.0688202159422655</v>
      </c>
      <c r="O48">
        <f t="shared" si="5"/>
        <v>96.011185182903503</v>
      </c>
      <c r="P48">
        <f t="shared" si="6"/>
        <v>0.19316628767062716</v>
      </c>
      <c r="Q48">
        <f t="shared" si="7"/>
        <v>-3.6792811396197667E-2</v>
      </c>
      <c r="R48">
        <f t="shared" si="8"/>
        <v>0.18962991251913636</v>
      </c>
      <c r="S48" t="str">
        <f t="shared" si="9"/>
        <v>-</v>
      </c>
      <c r="T48" t="str">
        <f t="shared" si="3"/>
        <v>No</v>
      </c>
      <c r="U48" t="str">
        <f t="shared" si="4"/>
        <v>No</v>
      </c>
    </row>
    <row r="49" spans="2:21">
      <c r="B49" s="5">
        <f t="shared" si="10"/>
        <v>22.401779231518571</v>
      </c>
      <c r="C49" s="5">
        <f t="shared" si="11"/>
        <v>-15.716404086719715</v>
      </c>
      <c r="D49">
        <f t="shared" si="12"/>
        <v>22.401779231518571</v>
      </c>
      <c r="E49" s="5">
        <f t="shared" si="13"/>
        <v>2.6769590637260891E-3</v>
      </c>
      <c r="F49" s="5">
        <f t="shared" si="0"/>
        <v>-1.7896475588278404E-2</v>
      </c>
      <c r="G49" s="5">
        <f t="shared" si="1"/>
        <v>-0.94249147239999997</v>
      </c>
      <c r="H49">
        <f t="shared" si="14"/>
        <v>43</v>
      </c>
      <c r="I49">
        <f t="shared" si="2"/>
        <v>0.75049157835756175</v>
      </c>
      <c r="J49">
        <f t="shared" si="18"/>
        <v>19.600000000000001</v>
      </c>
      <c r="K49">
        <f t="shared" si="18"/>
        <v>19.028072000000002</v>
      </c>
      <c r="L49">
        <f t="shared" si="18"/>
        <v>4.7002633929191697</v>
      </c>
      <c r="M49">
        <f t="shared" si="16"/>
        <v>4.3942232068832636</v>
      </c>
      <c r="N49">
        <f t="shared" si="17"/>
        <v>2.0547683467922546</v>
      </c>
      <c r="O49">
        <f t="shared" si="5"/>
        <v>98.065953529695761</v>
      </c>
      <c r="P49">
        <f t="shared" si="6"/>
        <v>0.19393471167490839</v>
      </c>
      <c r="Q49">
        <f t="shared" si="7"/>
        <v>-3.7512995806349841E-2</v>
      </c>
      <c r="R49">
        <f t="shared" si="8"/>
        <v>0.19027203561759312</v>
      </c>
      <c r="S49" t="str">
        <f t="shared" si="9"/>
        <v>-</v>
      </c>
      <c r="T49" t="str">
        <f t="shared" si="3"/>
        <v>No</v>
      </c>
      <c r="U49" t="str">
        <f t="shared" si="4"/>
        <v>No</v>
      </c>
    </row>
    <row r="50" spans="2:21">
      <c r="B50" s="5">
        <f t="shared" si="10"/>
        <v>22.323784186920186</v>
      </c>
      <c r="C50" s="5">
        <f t="shared" si="11"/>
        <v>-15.755022007121203</v>
      </c>
      <c r="D50">
        <f t="shared" si="12"/>
        <v>22.323784186920186</v>
      </c>
      <c r="E50" s="5">
        <f t="shared" si="13"/>
        <v>2.6797272951928327E-3</v>
      </c>
      <c r="F50" s="5">
        <f t="shared" si="0"/>
        <v>-1.7602491308837707E-2</v>
      </c>
      <c r="G50" s="5">
        <f t="shared" si="1"/>
        <v>-0.94249147239999997</v>
      </c>
      <c r="H50">
        <f t="shared" si="14"/>
        <v>44</v>
      </c>
      <c r="I50">
        <f t="shared" si="2"/>
        <v>0.76794487087750496</v>
      </c>
      <c r="J50">
        <f t="shared" si="18"/>
        <v>19.600000000000001</v>
      </c>
      <c r="K50">
        <f t="shared" si="18"/>
        <v>19.028072000000002</v>
      </c>
      <c r="L50">
        <f t="shared" si="18"/>
        <v>4.7002633929191697</v>
      </c>
      <c r="M50">
        <f t="shared" si="16"/>
        <v>4.3639086519415278</v>
      </c>
      <c r="N50">
        <f t="shared" si="17"/>
        <v>2.0405930568698398</v>
      </c>
      <c r="O50">
        <f t="shared" si="5"/>
        <v>100.1065465865656</v>
      </c>
      <c r="P50">
        <f t="shared" si="6"/>
        <v>0.19471496545006009</v>
      </c>
      <c r="Q50">
        <f t="shared" si="7"/>
        <v>-3.8221753394586784E-2</v>
      </c>
      <c r="R50">
        <f t="shared" si="8"/>
        <v>0.19092672766708563</v>
      </c>
      <c r="S50" t="str">
        <f t="shared" si="9"/>
        <v>-</v>
      </c>
      <c r="T50" t="str">
        <f t="shared" si="3"/>
        <v>No</v>
      </c>
      <c r="U50" t="str">
        <f t="shared" si="4"/>
        <v>No</v>
      </c>
    </row>
    <row r="51" spans="2:21">
      <c r="B51" s="5">
        <f t="shared" si="10"/>
        <v>22.244922693841811</v>
      </c>
      <c r="C51" s="5">
        <f t="shared" si="11"/>
        <v>-15.794539762518575</v>
      </c>
      <c r="D51">
        <f t="shared" si="12"/>
        <v>22.244922693841811</v>
      </c>
      <c r="E51" s="5">
        <f t="shared" si="13"/>
        <v>2.6824989034372878E-3</v>
      </c>
      <c r="F51" s="5">
        <f t="shared" si="0"/>
        <v>-1.7303145140025171E-2</v>
      </c>
      <c r="G51" s="5">
        <f t="shared" si="1"/>
        <v>-0.94249147239999997</v>
      </c>
      <c r="H51">
        <f t="shared" si="14"/>
        <v>45</v>
      </c>
      <c r="I51">
        <f t="shared" si="2"/>
        <v>0.78539816339744828</v>
      </c>
      <c r="J51">
        <f t="shared" si="18"/>
        <v>19.600000000000001</v>
      </c>
      <c r="K51">
        <f t="shared" si="18"/>
        <v>19.028072000000002</v>
      </c>
      <c r="L51">
        <f t="shared" si="18"/>
        <v>4.7002633929191697</v>
      </c>
      <c r="M51">
        <f t="shared" si="16"/>
        <v>4.3333527039158399</v>
      </c>
      <c r="N51">
        <f t="shared" si="17"/>
        <v>2.0263048899166765</v>
      </c>
      <c r="O51">
        <f t="shared" si="5"/>
        <v>102.13285147648227</v>
      </c>
      <c r="P51">
        <f t="shared" si="6"/>
        <v>0.19550667094316526</v>
      </c>
      <c r="Q51">
        <f t="shared" si="7"/>
        <v>-3.8918868266471625E-2</v>
      </c>
      <c r="R51">
        <f t="shared" si="8"/>
        <v>0.19159378924207363</v>
      </c>
      <c r="S51" t="str">
        <f t="shared" si="9"/>
        <v>-</v>
      </c>
      <c r="T51" t="str">
        <f t="shared" si="3"/>
        <v>No</v>
      </c>
      <c r="U51" t="str">
        <f t="shared" si="4"/>
        <v>No</v>
      </c>
    </row>
    <row r="52" spans="2:21">
      <c r="B52" s="5">
        <f t="shared" si="10"/>
        <v>22.165242584361042</v>
      </c>
      <c r="C52" s="5">
        <f t="shared" si="11"/>
        <v>-15.834957351780233</v>
      </c>
      <c r="D52">
        <f t="shared" si="12"/>
        <v>22.165242584361042</v>
      </c>
      <c r="E52" s="5">
        <f t="shared" si="13"/>
        <v>2.685270511681743E-3</v>
      </c>
      <c r="F52" s="5">
        <f t="shared" si="0"/>
        <v>-1.6998528265583651E-2</v>
      </c>
      <c r="G52" s="5">
        <f t="shared" si="1"/>
        <v>-0.94249147239999997</v>
      </c>
      <c r="H52">
        <f t="shared" si="14"/>
        <v>46</v>
      </c>
      <c r="I52">
        <f t="shared" si="2"/>
        <v>0.80285145591739149</v>
      </c>
      <c r="J52">
        <f t="shared" si="18"/>
        <v>19.600000000000001</v>
      </c>
      <c r="K52">
        <f t="shared" si="18"/>
        <v>19.028072000000002</v>
      </c>
      <c r="L52">
        <f t="shared" si="18"/>
        <v>4.7002633929191697</v>
      </c>
      <c r="M52">
        <f t="shared" si="16"/>
        <v>4.3025776043009927</v>
      </c>
      <c r="N52">
        <f t="shared" si="17"/>
        <v>2.0119142462054258</v>
      </c>
      <c r="O52">
        <f t="shared" si="5"/>
        <v>104.14476572268769</v>
      </c>
      <c r="P52">
        <f t="shared" si="6"/>
        <v>0.19630944980856282</v>
      </c>
      <c r="Q52">
        <f t="shared" si="7"/>
        <v>-3.9604128074071689E-2</v>
      </c>
      <c r="R52">
        <f t="shared" si="8"/>
        <v>0.19227301714913919</v>
      </c>
      <c r="S52" t="str">
        <f t="shared" si="9"/>
        <v>-</v>
      </c>
      <c r="T52" t="str">
        <f t="shared" si="3"/>
        <v>No</v>
      </c>
      <c r="U52" t="str">
        <f t="shared" si="4"/>
        <v>No</v>
      </c>
    </row>
    <row r="53" spans="2:21">
      <c r="B53" s="5">
        <f t="shared" si="10"/>
        <v>22.084791393710958</v>
      </c>
      <c r="C53" s="5">
        <f t="shared" si="11"/>
        <v>-15.876274675973264</v>
      </c>
      <c r="D53">
        <f t="shared" si="12"/>
        <v>22.084791393710958</v>
      </c>
      <c r="E53" s="5">
        <f t="shared" si="13"/>
        <v>2.6880387431484857E-3</v>
      </c>
      <c r="F53" s="5">
        <f t="shared" si="0"/>
        <v>-1.6688733474763993E-2</v>
      </c>
      <c r="G53" s="5">
        <f t="shared" si="1"/>
        <v>-0.94249147239999997</v>
      </c>
      <c r="H53">
        <f t="shared" si="14"/>
        <v>47</v>
      </c>
      <c r="I53">
        <f t="shared" si="2"/>
        <v>0.82030474843733492</v>
      </c>
      <c r="J53">
        <f t="shared" si="18"/>
        <v>19.600000000000001</v>
      </c>
      <c r="K53">
        <f t="shared" si="18"/>
        <v>19.028072000000002</v>
      </c>
      <c r="L53">
        <f t="shared" si="18"/>
        <v>4.7002633929191697</v>
      </c>
      <c r="M53">
        <f t="shared" si="16"/>
        <v>4.2716052626492358</v>
      </c>
      <c r="N53">
        <f t="shared" si="17"/>
        <v>1.9974313707901816</v>
      </c>
      <c r="O53">
        <f t="shared" si="5"/>
        <v>106.14219709347788</v>
      </c>
      <c r="P53">
        <f t="shared" si="6"/>
        <v>0.19712292370275256</v>
      </c>
      <c r="Q53">
        <f t="shared" si="7"/>
        <v>-4.0277324080605491E-2</v>
      </c>
      <c r="R53">
        <f t="shared" si="8"/>
        <v>0.19296420448888207</v>
      </c>
      <c r="S53" t="str">
        <f t="shared" si="9"/>
        <v>-</v>
      </c>
      <c r="T53" t="str">
        <f t="shared" si="3"/>
        <v>No</v>
      </c>
      <c r="U53" t="str">
        <f t="shared" si="4"/>
        <v>No</v>
      </c>
    </row>
    <row r="54" spans="2:21">
      <c r="B54" s="5">
        <f t="shared" si="10"/>
        <v>22.003616313236122</v>
      </c>
      <c r="C54" s="5">
        <f t="shared" si="11"/>
        <v>-15.918491531071213</v>
      </c>
      <c r="D54">
        <f t="shared" si="12"/>
        <v>22.003616313236122</v>
      </c>
      <c r="E54" s="5">
        <f t="shared" si="13"/>
        <v>2.6908002251738866E-3</v>
      </c>
      <c r="F54" s="5">
        <f t="shared" si="0"/>
        <v>-1.6373855134060537E-2</v>
      </c>
      <c r="G54" s="5">
        <f t="shared" si="1"/>
        <v>-0.94249147239999997</v>
      </c>
      <c r="H54">
        <f>H53+1</f>
        <v>48</v>
      </c>
      <c r="I54">
        <f t="shared" si="2"/>
        <v>0.83775804095727813</v>
      </c>
      <c r="J54">
        <f t="shared" si="18"/>
        <v>19.600000000000001</v>
      </c>
      <c r="K54">
        <f t="shared" si="18"/>
        <v>19.028072000000002</v>
      </c>
      <c r="L54">
        <f t="shared" si="18"/>
        <v>4.7002633929191697</v>
      </c>
      <c r="M54">
        <f>0.5*D53*D54*SIN(1/360*2*PI())</f>
        <v>4.2404572331299599</v>
      </c>
      <c r="N54">
        <f t="shared" si="17"/>
        <v>1.982866342545621</v>
      </c>
      <c r="O54">
        <f>O53+N54</f>
        <v>108.1250634360235</v>
      </c>
      <c r="P54">
        <f>SQRT(D54*D54*SIN(1/360*2*PI())*SIN(1/360*2*PI())+(D54-D53)*(D54-D53))/N54</f>
        <v>0.19794671456615257</v>
      </c>
      <c r="Q54">
        <f>(D54-D53)/N54</f>
        <v>-4.0938251224044889E-2</v>
      </c>
      <c r="R54">
        <f t="shared" si="8"/>
        <v>0.193667140718943</v>
      </c>
      <c r="S54" t="str">
        <f t="shared" si="9"/>
        <v>-</v>
      </c>
      <c r="T54" t="str">
        <f t="shared" si="3"/>
        <v>No</v>
      </c>
      <c r="U54" t="str">
        <f t="shared" si="4"/>
        <v>No</v>
      </c>
    </row>
    <row r="55" spans="2:21">
      <c r="B55" s="5">
        <f t="shared" si="10"/>
        <v>21.921764145521156</v>
      </c>
      <c r="C55" s="5">
        <f t="shared" si="11"/>
        <v>-15.961607600424694</v>
      </c>
      <c r="D55">
        <f t="shared" si="12"/>
        <v>21.921764145521156</v>
      </c>
      <c r="E55" s="5">
        <f t="shared" si="13"/>
        <v>2.6935515933174735E-3</v>
      </c>
      <c r="F55" s="5">
        <f t="shared" si="0"/>
        <v>-1.6053989158466148E-2</v>
      </c>
      <c r="G55" s="5">
        <f t="shared" si="1"/>
        <v>-0.94249147239999997</v>
      </c>
      <c r="H55">
        <f>H54+1</f>
        <v>49</v>
      </c>
      <c r="I55">
        <f t="shared" si="2"/>
        <v>0.85521133347722134</v>
      </c>
      <c r="J55">
        <f t="shared" si="18"/>
        <v>19.600000000000001</v>
      </c>
      <c r="K55">
        <f t="shared" si="18"/>
        <v>19.028072000000002</v>
      </c>
      <c r="L55">
        <f t="shared" si="18"/>
        <v>4.7002633929191697</v>
      </c>
      <c r="M55">
        <f>0.5*D54*D55*SIN(1/360*2*PI())</f>
        <v>4.2091546927772088</v>
      </c>
      <c r="N55">
        <f t="shared" si="17"/>
        <v>1.9682290639953941</v>
      </c>
      <c r="O55">
        <f>O54+N55</f>
        <v>110.09329250001889</v>
      </c>
      <c r="P55">
        <f>SQRT(D55*D55*SIN(1/360*2*PI())*SIN(1/360*2*PI())+(D55-D54)*(D55-D54))/N55</f>
        <v>0.19878044489173208</v>
      </c>
      <c r="Q55">
        <f>(D55-D54)/N55</f>
        <v>-4.1586708179591432E-2</v>
      </c>
      <c r="R55">
        <f t="shared" si="8"/>
        <v>0.19438161171813667</v>
      </c>
      <c r="S55" t="str">
        <f t="shared" si="9"/>
        <v>-</v>
      </c>
      <c r="T55" t="str">
        <f t="shared" si="3"/>
        <v>No</v>
      </c>
      <c r="U55" t="str">
        <f t="shared" si="4"/>
        <v>No</v>
      </c>
    </row>
    <row r="56" spans="2:21">
      <c r="B56" s="5">
        <f t="shared" si="10"/>
        <v>21.839281261719893</v>
      </c>
      <c r="C56" s="5">
        <f t="shared" si="11"/>
        <v>-16.005622446991463</v>
      </c>
      <c r="D56">
        <f t="shared" si="12"/>
        <v>21.839281261719893</v>
      </c>
      <c r="E56" s="5">
        <f t="shared" si="13"/>
        <v>2.6962894954609771E-3</v>
      </c>
      <c r="F56" s="5">
        <f t="shared" si="0"/>
        <v>-1.5729232982255602E-2</v>
      </c>
      <c r="G56" s="5">
        <f t="shared" si="1"/>
        <v>-0.94249147239999997</v>
      </c>
      <c r="H56">
        <f t="shared" si="14"/>
        <v>50</v>
      </c>
      <c r="I56">
        <f t="shared" si="2"/>
        <v>0.87266462599716477</v>
      </c>
      <c r="J56">
        <f t="shared" si="18"/>
        <v>19.600000000000001</v>
      </c>
      <c r="K56">
        <f t="shared" si="18"/>
        <v>19.028072000000002</v>
      </c>
      <c r="L56">
        <f t="shared" si="18"/>
        <v>4.7002633929191697</v>
      </c>
      <c r="M56">
        <f t="shared" si="16"/>
        <v>4.1777184214193399</v>
      </c>
      <c r="N56">
        <f t="shared" si="17"/>
        <v>1.9535292519271001</v>
      </c>
      <c r="O56">
        <f t="shared" si="5"/>
        <v>112.04682175194598</v>
      </c>
      <c r="P56">
        <f t="shared" si="6"/>
        <v>0.19962373798059338</v>
      </c>
      <c r="Q56">
        <f t="shared" si="7"/>
        <v>-4.2222497420960112E-2</v>
      </c>
      <c r="R56">
        <f t="shared" si="8"/>
        <v>0.19510739985167561</v>
      </c>
      <c r="S56" t="str">
        <f t="shared" si="9"/>
        <v>-</v>
      </c>
      <c r="T56" t="str">
        <f t="shared" si="3"/>
        <v>No</v>
      </c>
      <c r="U56" t="str">
        <f t="shared" si="4"/>
        <v>No</v>
      </c>
    </row>
    <row r="57" spans="2:21">
      <c r="B57" s="5">
        <f t="shared" si="10"/>
        <v>21.756213561104467</v>
      </c>
      <c r="C57" s="5">
        <f t="shared" si="11"/>
        <v>-16.050535505322493</v>
      </c>
      <c r="D57">
        <f t="shared" si="12"/>
        <v>21.756213561104467</v>
      </c>
      <c r="E57" s="5">
        <f t="shared" si="13"/>
        <v>2.6990105958923775E-3</v>
      </c>
      <c r="F57" s="5">
        <f t="shared" si="0"/>
        <v>-1.5399685529306163E-2</v>
      </c>
      <c r="G57" s="5">
        <f t="shared" si="1"/>
        <v>-0.94249147239999997</v>
      </c>
      <c r="H57">
        <f t="shared" si="14"/>
        <v>51</v>
      </c>
      <c r="I57">
        <f t="shared" si="2"/>
        <v>0.89011791851710798</v>
      </c>
      <c r="J57">
        <f t="shared" si="18"/>
        <v>19.600000000000001</v>
      </c>
      <c r="K57">
        <f t="shared" si="18"/>
        <v>19.028072000000002</v>
      </c>
      <c r="L57">
        <f t="shared" si="18"/>
        <v>4.7002633929191697</v>
      </c>
      <c r="M57">
        <f t="shared" si="16"/>
        <v>4.1461687832787604</v>
      </c>
      <c r="N57">
        <f t="shared" si="17"/>
        <v>1.938776428788197</v>
      </c>
      <c r="O57">
        <f t="shared" si="5"/>
        <v>113.98559818073419</v>
      </c>
      <c r="P57">
        <f t="shared" si="6"/>
        <v>0.20047621818465602</v>
      </c>
      <c r="Q57">
        <f t="shared" si="7"/>
        <v>-4.2845425280596691E-2</v>
      </c>
      <c r="R57">
        <f t="shared" si="8"/>
        <v>0.19584428403746329</v>
      </c>
      <c r="S57" t="str">
        <f t="shared" si="9"/>
        <v>-</v>
      </c>
      <c r="T57" t="str">
        <f t="shared" si="3"/>
        <v>No</v>
      </c>
      <c r="U57" t="str">
        <f t="shared" si="4"/>
        <v>No</v>
      </c>
    </row>
    <row r="58" spans="2:21">
      <c r="B58" s="5">
        <f t="shared" si="10"/>
        <v>21.672606432845903</v>
      </c>
      <c r="C58" s="5">
        <f t="shared" si="11"/>
        <v>-16.0963460733009</v>
      </c>
      <c r="D58">
        <f t="shared" si="12"/>
        <v>21.672606432845903</v>
      </c>
      <c r="E58" s="5">
        <f t="shared" si="13"/>
        <v>2.7017115793699529E-3</v>
      </c>
      <c r="F58" s="5">
        <f t="shared" si="0"/>
        <v>-1.5065447182964389E-2</v>
      </c>
      <c r="G58" s="5">
        <f t="shared" si="1"/>
        <v>-0.94249147239999997</v>
      </c>
      <c r="H58">
        <f t="shared" si="14"/>
        <v>52</v>
      </c>
      <c r="I58">
        <f t="shared" si="2"/>
        <v>0.9075712110370513</v>
      </c>
      <c r="J58">
        <f t="shared" si="18"/>
        <v>19.600000000000001</v>
      </c>
      <c r="K58">
        <f t="shared" si="18"/>
        <v>19.028072000000002</v>
      </c>
      <c r="L58">
        <f t="shared" si="18"/>
        <v>4.7002633929191697</v>
      </c>
      <c r="M58">
        <f t="shared" si="16"/>
        <v>4.114525710223651</v>
      </c>
      <c r="N58">
        <f t="shared" si="17"/>
        <v>1.9239799148543975</v>
      </c>
      <c r="O58">
        <f t="shared" si="5"/>
        <v>115.90957809558859</v>
      </c>
      <c r="P58">
        <f t="shared" si="6"/>
        <v>0.20133751113657661</v>
      </c>
      <c r="Q58">
        <f t="shared" si="7"/>
        <v>-4.3455302008644274E-2</v>
      </c>
      <c r="R58">
        <f t="shared" si="8"/>
        <v>0.19659203981343859</v>
      </c>
      <c r="S58" t="str">
        <f t="shared" si="9"/>
        <v>-</v>
      </c>
      <c r="T58" t="str">
        <f t="shared" si="3"/>
        <v>No</v>
      </c>
      <c r="U58" t="str">
        <f t="shared" si="4"/>
        <v>No</v>
      </c>
    </row>
    <row r="59" spans="2:21">
      <c r="B59" s="5">
        <f t="shared" si="10"/>
        <v>21.588504720029963</v>
      </c>
      <c r="C59" s="5">
        <f t="shared" si="11"/>
        <v>-16.14305330363069</v>
      </c>
      <c r="D59">
        <f t="shared" si="12"/>
        <v>21.588504720029963</v>
      </c>
      <c r="E59" s="5">
        <f t="shared" si="13"/>
        <v>2.70438915516139E-3</v>
      </c>
      <c r="F59" s="5">
        <f t="shared" si="0"/>
        <v>-1.4726619755468425E-2</v>
      </c>
      <c r="G59" s="5">
        <f t="shared" si="1"/>
        <v>-0.94249147239999997</v>
      </c>
      <c r="H59">
        <f t="shared" si="14"/>
        <v>53</v>
      </c>
      <c r="I59">
        <f t="shared" si="2"/>
        <v>0.92502450355699462</v>
      </c>
      <c r="J59">
        <f t="shared" si="18"/>
        <v>19.600000000000001</v>
      </c>
      <c r="K59">
        <f t="shared" si="18"/>
        <v>19.028072000000002</v>
      </c>
      <c r="L59">
        <f t="shared" si="18"/>
        <v>4.7002633929191697</v>
      </c>
      <c r="M59">
        <f t="shared" si="16"/>
        <v>4.0828086866480735</v>
      </c>
      <c r="N59">
        <f>M59/J59/K59/PI()*$K$3</f>
        <v>1.9091488211595042</v>
      </c>
      <c r="O59">
        <f t="shared" si="5"/>
        <v>117.81872691674809</v>
      </c>
      <c r="P59">
        <f t="shared" si="6"/>
        <v>0.20220724396712295</v>
      </c>
      <c r="Q59">
        <f t="shared" si="7"/>
        <v>-4.4051941830737754E-2</v>
      </c>
      <c r="R59">
        <f t="shared" si="8"/>
        <v>0.19735043940594829</v>
      </c>
      <c r="S59" t="str">
        <f t="shared" si="9"/>
        <v>-</v>
      </c>
      <c r="T59" t="str">
        <f t="shared" si="3"/>
        <v>No</v>
      </c>
      <c r="U59" t="str">
        <f t="shared" si="4"/>
        <v>No</v>
      </c>
    </row>
    <row r="60" spans="2:21">
      <c r="B60" s="5">
        <f t="shared" si="10"/>
        <v>21.503952685904601</v>
      </c>
      <c r="C60" s="5">
        <f t="shared" si="11"/>
        <v>-16.190656195072513</v>
      </c>
      <c r="D60">
        <f t="shared" si="12"/>
        <v>21.503952685904601</v>
      </c>
      <c r="E60" s="5">
        <f t="shared" si="13"/>
        <v>2.7070400610530359E-3</v>
      </c>
      <c r="F60" s="5">
        <f t="shared" si="0"/>
        <v>-1.4383306456934973E-2</v>
      </c>
      <c r="G60" s="5">
        <f t="shared" si="1"/>
        <v>-0.94249147239999997</v>
      </c>
      <c r="H60">
        <f t="shared" si="14"/>
        <v>54</v>
      </c>
      <c r="I60">
        <f t="shared" si="2"/>
        <v>0.94247779607693793</v>
      </c>
      <c r="J60">
        <f t="shared" si="18"/>
        <v>19.600000000000001</v>
      </c>
      <c r="K60">
        <f t="shared" si="18"/>
        <v>19.028072000000002</v>
      </c>
      <c r="L60">
        <f t="shared" si="18"/>
        <v>4.7002633929191697</v>
      </c>
      <c r="M60">
        <f t="shared" si="16"/>
        <v>4.0510367359516346</v>
      </c>
      <c r="N60">
        <f t="shared" si="17"/>
        <v>1.8942920431732098</v>
      </c>
      <c r="O60">
        <f t="shared" si="5"/>
        <v>119.7130189599213</v>
      </c>
      <c r="P60">
        <f t="shared" si="6"/>
        <v>0.20308504551023621</v>
      </c>
      <c r="Q60">
        <f t="shared" si="7"/>
        <v>-4.4635163004605016E-2</v>
      </c>
      <c r="R60">
        <f t="shared" si="8"/>
        <v>0.19811925179912995</v>
      </c>
      <c r="S60" t="str">
        <f>IF((D60=MAX(D$6:D$366)),"Apogee",IF((D60=MIN(D$6:D$366)),"Perigee","-"))</f>
        <v>-</v>
      </c>
      <c r="T60" t="str">
        <f t="shared" si="3"/>
        <v>No</v>
      </c>
      <c r="U60" t="str">
        <f t="shared" si="4"/>
        <v>No</v>
      </c>
    </row>
    <row r="61" spans="2:21">
      <c r="B61" s="5">
        <f t="shared" si="10"/>
        <v>21.41899398234856</v>
      </c>
      <c r="C61" s="5">
        <f t="shared" si="11"/>
        <v>-16.2391535834238</v>
      </c>
      <c r="D61">
        <f t="shared" si="12"/>
        <v>21.41899398234856</v>
      </c>
      <c r="E61" s="5">
        <f t="shared" si="13"/>
        <v>2.7096610673244034E-3</v>
      </c>
      <c r="F61" s="5">
        <f t="shared" si="0"/>
        <v>-1.4035611863920524E-2</v>
      </c>
      <c r="G61" s="5">
        <f t="shared" si="1"/>
        <v>-0.94249147239999997</v>
      </c>
      <c r="H61">
        <f t="shared" si="14"/>
        <v>55</v>
      </c>
      <c r="I61">
        <f t="shared" si="2"/>
        <v>0.95993108859688125</v>
      </c>
      <c r="J61">
        <f t="shared" si="18"/>
        <v>19.600000000000001</v>
      </c>
      <c r="K61">
        <f t="shared" si="18"/>
        <v>19.028072000000002</v>
      </c>
      <c r="L61">
        <f t="shared" si="18"/>
        <v>4.7002633929191697</v>
      </c>
      <c r="M61">
        <f t="shared" si="16"/>
        <v>4.0192284085852421</v>
      </c>
      <c r="N61">
        <f t="shared" si="17"/>
        <v>1.8794182552112124</v>
      </c>
      <c r="O61">
        <f t="shared" si="5"/>
        <v>121.59243721513251</v>
      </c>
      <c r="P61">
        <f t="shared" si="6"/>
        <v>0.20397054649603547</v>
      </c>
      <c r="Q61">
        <f t="shared" si="7"/>
        <v>-4.5204787875433611E-2</v>
      </c>
      <c r="R61">
        <f t="shared" si="8"/>
        <v>0.19889824280528073</v>
      </c>
      <c r="S61" t="str">
        <f t="shared" si="9"/>
        <v>-</v>
      </c>
      <c r="T61" t="str">
        <f t="shared" si="3"/>
        <v>No</v>
      </c>
      <c r="U61" t="str">
        <f t="shared" si="4"/>
        <v>No</v>
      </c>
    </row>
    <row r="62" spans="2:21">
      <c r="B62" s="5">
        <f t="shared" si="10"/>
        <v>21.333671620544127</v>
      </c>
      <c r="C62" s="5">
        <f t="shared" si="11"/>
        <v>-16.288544132241029</v>
      </c>
      <c r="D62">
        <f t="shared" si="12"/>
        <v>21.333671620544127</v>
      </c>
      <c r="E62" s="5">
        <f t="shared" si="13"/>
        <v>2.7122489806830842E-3</v>
      </c>
      <c r="F62" s="5">
        <f t="shared" si="0"/>
        <v>-1.3683641887566293E-2</v>
      </c>
      <c r="G62" s="5">
        <f t="shared" si="1"/>
        <v>-0.94249147239999997</v>
      </c>
      <c r="H62">
        <f t="shared" si="14"/>
        <v>56</v>
      </c>
      <c r="I62">
        <f t="shared" si="2"/>
        <v>0.97738438111682457</v>
      </c>
      <c r="J62">
        <f t="shared" si="18"/>
        <v>19.600000000000001</v>
      </c>
      <c r="K62">
        <f t="shared" si="18"/>
        <v>19.028072000000002</v>
      </c>
      <c r="L62">
        <f t="shared" si="18"/>
        <v>4.7002633929191697</v>
      </c>
      <c r="M62">
        <f t="shared" si="16"/>
        <v>3.9874017716251644</v>
      </c>
      <c r="N62">
        <f t="shared" si="17"/>
        <v>1.8645359055599755</v>
      </c>
      <c r="O62">
        <f t="shared" si="5"/>
        <v>123.45697312069248</v>
      </c>
      <c r="P62">
        <f t="shared" si="6"/>
        <v>0.20486337973204721</v>
      </c>
      <c r="Q62">
        <f t="shared" si="7"/>
        <v>-4.576064292996726E-2</v>
      </c>
      <c r="R62">
        <f t="shared" si="8"/>
        <v>0.199687175136194</v>
      </c>
      <c r="S62" t="str">
        <f t="shared" si="9"/>
        <v>-</v>
      </c>
      <c r="T62" t="str">
        <f t="shared" si="3"/>
        <v>No</v>
      </c>
      <c r="U62" t="str">
        <f t="shared" si="4"/>
        <v>No</v>
      </c>
    </row>
    <row r="63" spans="2:21">
      <c r="B63" s="5">
        <f t="shared" si="10"/>
        <v>21.248027943830838</v>
      </c>
      <c r="C63" s="5">
        <f t="shared" si="11"/>
        <v>-16.338826323301994</v>
      </c>
      <c r="D63">
        <f t="shared" si="12"/>
        <v>21.248027943830838</v>
      </c>
      <c r="E63" s="5">
        <f t="shared" si="13"/>
        <v>2.7148006481552888E-3</v>
      </c>
      <c r="F63" s="5">
        <f t="shared" si="0"/>
        <v>-1.3327503741336703E-2</v>
      </c>
      <c r="G63" s="5">
        <f t="shared" si="1"/>
        <v>-0.94249147239999997</v>
      </c>
      <c r="H63">
        <f t="shared" si="14"/>
        <v>57</v>
      </c>
      <c r="I63">
        <f t="shared" si="2"/>
        <v>0.99483767363676778</v>
      </c>
      <c r="J63">
        <f t="shared" si="18"/>
        <v>19.600000000000001</v>
      </c>
      <c r="K63">
        <f t="shared" si="18"/>
        <v>19.028072000000002</v>
      </c>
      <c r="L63">
        <f t="shared" si="18"/>
        <v>4.7002633929191697</v>
      </c>
      <c r="M63">
        <f t="shared" si="16"/>
        <v>3.9555743998337958</v>
      </c>
      <c r="N63">
        <f t="shared" si="17"/>
        <v>1.8496532122966816</v>
      </c>
      <c r="O63">
        <f t="shared" si="5"/>
        <v>125.30662633298917</v>
      </c>
      <c r="P63">
        <f t="shared" si="6"/>
        <v>0.20576318027297696</v>
      </c>
      <c r="Q63">
        <f t="shared" si="7"/>
        <v>-4.6302558849367695E-2</v>
      </c>
      <c r="R63">
        <f t="shared" si="8"/>
        <v>0.20048580847543912</v>
      </c>
      <c r="S63" t="str">
        <f t="shared" si="9"/>
        <v>-</v>
      </c>
      <c r="T63" t="str">
        <f t="shared" si="3"/>
        <v>No</v>
      </c>
      <c r="U63" t="str">
        <f t="shared" si="4"/>
        <v>No</v>
      </c>
    </row>
    <row r="64" spans="2:21">
      <c r="B64" s="5">
        <f t="shared" si="10"/>
        <v>21.162104602711317</v>
      </c>
      <c r="C64" s="5">
        <f t="shared" si="11"/>
        <v>-16.389998446806445</v>
      </c>
      <c r="D64">
        <f t="shared" si="12"/>
        <v>21.162104602711317</v>
      </c>
      <c r="E64" s="5">
        <f t="shared" si="13"/>
        <v>2.7173129609272574E-3</v>
      </c>
      <c r="F64" s="5">
        <f t="shared" si="0"/>
        <v>-1.2967305908361064E-2</v>
      </c>
      <c r="G64" s="5">
        <f t="shared" si="1"/>
        <v>-0.94249147239999997</v>
      </c>
      <c r="H64">
        <f t="shared" si="14"/>
        <v>58</v>
      </c>
      <c r="I64">
        <f t="shared" si="2"/>
        <v>1.0122909661567112</v>
      </c>
      <c r="J64">
        <f t="shared" si="18"/>
        <v>19.600000000000001</v>
      </c>
      <c r="K64">
        <f t="shared" si="18"/>
        <v>19.028072000000002</v>
      </c>
      <c r="L64">
        <f t="shared" si="18"/>
        <v>4.7002633929191697</v>
      </c>
      <c r="M64">
        <f t="shared" si="16"/>
        <v>3.9237633681620712</v>
      </c>
      <c r="N64">
        <f t="shared" si="17"/>
        <v>1.8347781597833095</v>
      </c>
      <c r="O64">
        <f t="shared" si="5"/>
        <v>127.14140449277248</v>
      </c>
      <c r="P64">
        <f t="shared" si="6"/>
        <v>0.20666958557934337</v>
      </c>
      <c r="Q64">
        <f t="shared" si="7"/>
        <v>-4.6830370560803365E-2</v>
      </c>
      <c r="R64">
        <f t="shared" si="8"/>
        <v>0.2012938995515646</v>
      </c>
      <c r="S64" t="str">
        <f t="shared" si="9"/>
        <v>-</v>
      </c>
      <c r="T64" t="str">
        <f t="shared" si="3"/>
        <v>No</v>
      </c>
      <c r="U64" t="str">
        <f t="shared" si="4"/>
        <v>No</v>
      </c>
    </row>
    <row r="65" spans="2:21">
      <c r="B65" s="5">
        <f t="shared" si="10"/>
        <v>21.075942531975205</v>
      </c>
      <c r="C65" s="5">
        <f t="shared" si="11"/>
        <v>-16.442058591313593</v>
      </c>
      <c r="D65">
        <f t="shared" si="12"/>
        <v>21.075942531975205</v>
      </c>
      <c r="E65" s="5">
        <f t="shared" si="13"/>
        <v>2.719782858132869E-3</v>
      </c>
      <c r="F65" s="5">
        <f t="shared" si="0"/>
        <v>-1.2603158108388638E-2</v>
      </c>
      <c r="G65" s="5">
        <f t="shared" si="1"/>
        <v>-0.94249147239999997</v>
      </c>
      <c r="H65">
        <f t="shared" si="14"/>
        <v>59</v>
      </c>
      <c r="I65">
        <f t="shared" si="2"/>
        <v>1.0297442586766543</v>
      </c>
      <c r="J65">
        <f t="shared" si="18"/>
        <v>19.600000000000001</v>
      </c>
      <c r="K65">
        <f t="shared" si="18"/>
        <v>19.028072000000002</v>
      </c>
      <c r="L65">
        <f t="shared" si="18"/>
        <v>4.7002633929191697</v>
      </c>
      <c r="M65">
        <f t="shared" si="16"/>
        <v>3.8919852456455173</v>
      </c>
      <c r="N65">
        <f t="shared" si="17"/>
        <v>1.8199184958123904</v>
      </c>
      <c r="O65">
        <f t="shared" si="5"/>
        <v>128.96132298858487</v>
      </c>
      <c r="P65">
        <f t="shared" si="6"/>
        <v>0.20758223566530509</v>
      </c>
      <c r="Q65">
        <f t="shared" si="7"/>
        <v>-4.7343917287708086E-2</v>
      </c>
      <c r="R65">
        <f t="shared" si="8"/>
        <v>0.20211120221220027</v>
      </c>
      <c r="S65" t="str">
        <f t="shared" si="9"/>
        <v>-</v>
      </c>
      <c r="T65" t="str">
        <f t="shared" si="3"/>
        <v>No</v>
      </c>
      <c r="U65" t="str">
        <f t="shared" si="4"/>
        <v>No</v>
      </c>
    </row>
    <row r="66" spans="2:21">
      <c r="B66" s="5">
        <f t="shared" si="10"/>
        <v>20.989581929902165</v>
      </c>
      <c r="C66" s="5">
        <f t="shared" si="11"/>
        <v>-16.495004633415626</v>
      </c>
      <c r="D66">
        <f t="shared" si="12"/>
        <v>20.989581929902165</v>
      </c>
      <c r="E66" s="5">
        <f t="shared" si="13"/>
        <v>2.7222073305828371E-3</v>
      </c>
      <c r="F66" s="5">
        <f t="shared" si="0"/>
        <v>-1.2235171264366853E-2</v>
      </c>
      <c r="G66" s="5">
        <f t="shared" si="1"/>
        <v>-0.94249147239999997</v>
      </c>
      <c r="H66">
        <f t="shared" si="14"/>
        <v>60</v>
      </c>
      <c r="I66">
        <f t="shared" si="2"/>
        <v>1.0471975511965976</v>
      </c>
      <c r="J66">
        <f t="shared" si="18"/>
        <v>19.600000000000001</v>
      </c>
      <c r="K66">
        <f t="shared" si="18"/>
        <v>19.028072000000002</v>
      </c>
      <c r="L66">
        <f t="shared" si="18"/>
        <v>4.7002633929191697</v>
      </c>
      <c r="M66">
        <f t="shared" si="16"/>
        <v>3.860256090643301</v>
      </c>
      <c r="N66">
        <f t="shared" si="17"/>
        <v>1.8050817293807497</v>
      </c>
      <c r="O66">
        <f t="shared" si="5"/>
        <v>130.76640471796563</v>
      </c>
      <c r="P66">
        <f t="shared" si="6"/>
        <v>0.20850077323605259</v>
      </c>
      <c r="Q66">
        <f t="shared" si="7"/>
        <v>-4.7843042598778189E-2</v>
      </c>
      <c r="R66">
        <f t="shared" si="8"/>
        <v>0.20293746749903857</v>
      </c>
      <c r="S66" t="str">
        <f t="shared" si="9"/>
        <v>-</v>
      </c>
      <c r="T66" t="str">
        <f t="shared" si="3"/>
        <v>No</v>
      </c>
      <c r="U66" t="str">
        <f t="shared" si="4"/>
        <v>No</v>
      </c>
    </row>
    <row r="67" spans="2:21">
      <c r="B67" s="5">
        <f t="shared" si="10"/>
        <v>20.903062239500681</v>
      </c>
      <c r="C67" s="5">
        <f t="shared" si="11"/>
        <v>-16.548834227146468</v>
      </c>
      <c r="D67">
        <f t="shared" si="12"/>
        <v>20.903062239500681</v>
      </c>
      <c r="E67" s="5">
        <f t="shared" si="13"/>
        <v>2.7245834244309423E-3</v>
      </c>
      <c r="F67" s="5">
        <f t="shared" si="0"/>
        <v>-1.1863457468653178E-2</v>
      </c>
      <c r="G67" s="5">
        <f t="shared" si="1"/>
        <v>-0.94249147239999997</v>
      </c>
      <c r="H67">
        <f t="shared" si="14"/>
        <v>61</v>
      </c>
      <c r="I67">
        <f t="shared" si="2"/>
        <v>1.064650843716541</v>
      </c>
      <c r="J67">
        <f t="shared" si="18"/>
        <v>19.600000000000001</v>
      </c>
      <c r="K67">
        <f t="shared" si="18"/>
        <v>19.028072000000002</v>
      </c>
      <c r="L67">
        <f t="shared" si="18"/>
        <v>4.7002633929191697</v>
      </c>
      <c r="M67">
        <f t="shared" si="16"/>
        <v>3.8285914473674669</v>
      </c>
      <c r="N67">
        <f t="shared" si="17"/>
        <v>1.7902751290665617</v>
      </c>
      <c r="O67">
        <f t="shared" si="5"/>
        <v>132.5566798470322</v>
      </c>
      <c r="P67">
        <f t="shared" si="6"/>
        <v>0.20942484381510498</v>
      </c>
      <c r="Q67">
        <f t="shared" si="7"/>
        <v>-4.8327594455604861E-2</v>
      </c>
      <c r="R67">
        <f t="shared" si="8"/>
        <v>0.20377244372366868</v>
      </c>
      <c r="S67" t="str">
        <f t="shared" si="9"/>
        <v>-</v>
      </c>
      <c r="T67" t="str">
        <f t="shared" si="3"/>
        <v>No</v>
      </c>
      <c r="U67" t="str">
        <f t="shared" si="4"/>
        <v>No</v>
      </c>
    </row>
    <row r="68" spans="2:21">
      <c r="B68" s="5">
        <f t="shared" si="10"/>
        <v>20.816422131735234</v>
      </c>
      <c r="C68" s="5">
        <f t="shared" si="11"/>
        <v>-16.603544793125824</v>
      </c>
      <c r="D68">
        <f t="shared" si="12"/>
        <v>20.816422131735234</v>
      </c>
      <c r="E68" s="5">
        <f t="shared" si="13"/>
        <v>2.7269082447728401E-3</v>
      </c>
      <c r="F68" s="5">
        <f t="shared" si="0"/>
        <v>-1.1488129948870659E-2</v>
      </c>
      <c r="G68" s="5">
        <f t="shared" si="1"/>
        <v>-0.94249147239999997</v>
      </c>
      <c r="H68">
        <f t="shared" si="14"/>
        <v>62</v>
      </c>
      <c r="I68">
        <f t="shared" si="2"/>
        <v>1.0821041362364843</v>
      </c>
      <c r="J68">
        <f t="shared" si="18"/>
        <v>19.600000000000001</v>
      </c>
      <c r="K68">
        <f t="shared" si="18"/>
        <v>19.028072000000002</v>
      </c>
      <c r="L68">
        <f t="shared" si="18"/>
        <v>4.7002633929191697</v>
      </c>
      <c r="M68">
        <f t="shared" si="16"/>
        <v>3.7970063436477339</v>
      </c>
      <c r="N68">
        <f t="shared" si="17"/>
        <v>1.7755057219841457</v>
      </c>
      <c r="O68">
        <f t="shared" si="5"/>
        <v>134.33218556901633</v>
      </c>
      <c r="P68">
        <f t="shared" si="6"/>
        <v>0.21035409586189899</v>
      </c>
      <c r="Q68">
        <f t="shared" si="7"/>
        <v>-4.8797425258999494E-2</v>
      </c>
      <c r="R68">
        <f t="shared" si="8"/>
        <v>0.20461587654424412</v>
      </c>
      <c r="S68" t="str">
        <f t="shared" si="9"/>
        <v>-</v>
      </c>
      <c r="T68" t="str">
        <f t="shared" si="3"/>
        <v>No</v>
      </c>
      <c r="U68" t="str">
        <f t="shared" si="4"/>
        <v>No</v>
      </c>
    </row>
    <row r="69" spans="2:21">
      <c r="B69" s="5">
        <f t="shared" si="10"/>
        <v>20.729699490690951</v>
      </c>
      <c r="C69" s="5">
        <f t="shared" si="11"/>
        <v>-16.659133507438675</v>
      </c>
      <c r="D69">
        <f t="shared" si="12"/>
        <v>20.729699490690951</v>
      </c>
      <c r="E69" s="5">
        <f t="shared" si="13"/>
        <v>2.7291789591730557E-3</v>
      </c>
      <c r="F69" s="5">
        <f t="shared" si="0"/>
        <v>-1.1109303033417698E-2</v>
      </c>
      <c r="G69" s="5">
        <f t="shared" si="1"/>
        <v>-0.94249147239999997</v>
      </c>
      <c r="H69">
        <f t="shared" si="14"/>
        <v>63</v>
      </c>
      <c r="I69">
        <f t="shared" si="2"/>
        <v>1.0995574287564276</v>
      </c>
      <c r="J69">
        <f t="shared" si="18"/>
        <v>19.600000000000001</v>
      </c>
      <c r="K69">
        <f t="shared" si="18"/>
        <v>19.028072000000002</v>
      </c>
      <c r="L69">
        <f t="shared" si="18"/>
        <v>4.7002633929191697</v>
      </c>
      <c r="M69">
        <f t="shared" si="16"/>
        <v>3.7655152898757733</v>
      </c>
      <c r="N69">
        <f t="shared" si="17"/>
        <v>1.7607802932903101</v>
      </c>
      <c r="O69">
        <f t="shared" si="5"/>
        <v>136.09296586230664</v>
      </c>
      <c r="P69">
        <f t="shared" si="6"/>
        <v>0.21128818088003201</v>
      </c>
      <c r="Q69">
        <f t="shared" si="7"/>
        <v>-4.9252391893952238E-2</v>
      </c>
      <c r="R69">
        <f t="shared" si="8"/>
        <v>0.20546750904295713</v>
      </c>
      <c r="S69" t="str">
        <f t="shared" si="9"/>
        <v>-</v>
      </c>
      <c r="T69" t="str">
        <f t="shared" si="3"/>
        <v>No</v>
      </c>
      <c r="U69" t="str">
        <f t="shared" si="4"/>
        <v>No</v>
      </c>
    </row>
    <row r="70" spans="2:21">
      <c r="B70" s="5">
        <f t="shared" si="10"/>
        <v>20.642931400621602</v>
      </c>
      <c r="C70" s="5">
        <f t="shared" si="11"/>
        <v>-16.715597290251196</v>
      </c>
      <c r="D70">
        <f t="shared" si="12"/>
        <v>20.642931400621602</v>
      </c>
      <c r="E70" s="5">
        <f t="shared" si="13"/>
        <v>2.731392801115869E-3</v>
      </c>
      <c r="F70" s="5">
        <f t="shared" ref="F70:F133" si="19">-2*L70*COS(I70)/J70/J70</f>
        <v>-1.0727092116642526E-2</v>
      </c>
      <c r="G70" s="5">
        <f t="shared" ref="G70:G133" si="20">-1+L70*L70/J70/J70</f>
        <v>-0.94249147239999997</v>
      </c>
      <c r="H70">
        <f t="shared" si="14"/>
        <v>64</v>
      </c>
      <c r="I70">
        <f t="shared" ref="I70:I133" si="21">H70/360*2*PI()</f>
        <v>1.1170107212763709</v>
      </c>
      <c r="J70">
        <f t="shared" si="18"/>
        <v>19.600000000000001</v>
      </c>
      <c r="K70">
        <f t="shared" si="18"/>
        <v>19.028072000000002</v>
      </c>
      <c r="L70">
        <f t="shared" si="18"/>
        <v>4.7002633929191697</v>
      </c>
      <c r="M70">
        <f t="shared" si="16"/>
        <v>3.7341322790718103</v>
      </c>
      <c r="N70">
        <f t="shared" si="17"/>
        <v>1.7461053862154916</v>
      </c>
      <c r="O70">
        <f t="shared" si="5"/>
        <v>137.83907124852215</v>
      </c>
      <c r="P70">
        <f t="shared" si="6"/>
        <v>0.21222675351653864</v>
      </c>
      <c r="Q70">
        <f t="shared" si="7"/>
        <v>-4.9692355773215811E-2</v>
      </c>
      <c r="R70">
        <f t="shared" si="8"/>
        <v>0.20632708180429876</v>
      </c>
      <c r="S70" t="str">
        <f t="shared" si="9"/>
        <v>-</v>
      </c>
      <c r="T70" t="str">
        <f t="shared" ref="T70:T133" si="22">IF((D70&gt;22.8),"Yes","No")</f>
        <v>No</v>
      </c>
      <c r="U70" t="str">
        <f t="shared" ref="U70:U133" si="23">IF((D70&lt;14.9),"Yes","No")</f>
        <v>No</v>
      </c>
    </row>
    <row r="71" spans="2:21">
      <c r="B71" s="5">
        <f t="shared" si="10"/>
        <v>20.556154134823995</v>
      </c>
      <c r="C71" s="5">
        <f t="shared" si="11"/>
        <v>-16.772932794164507</v>
      </c>
      <c r="D71">
        <f t="shared" si="12"/>
        <v>20.556154134823995</v>
      </c>
      <c r="E71" s="5">
        <f t="shared" si="13"/>
        <v>2.7335470733758872E-3</v>
      </c>
      <c r="F71" s="5">
        <f t="shared" si="19"/>
        <v>-1.0341613623692947E-2</v>
      </c>
      <c r="G71" s="5">
        <f t="shared" si="20"/>
        <v>-0.94249147239999997</v>
      </c>
      <c r="H71">
        <f t="shared" si="14"/>
        <v>65</v>
      </c>
      <c r="I71">
        <f t="shared" si="21"/>
        <v>1.1344640137963142</v>
      </c>
      <c r="J71">
        <f t="shared" si="18"/>
        <v>19.600000000000001</v>
      </c>
      <c r="K71">
        <f t="shared" si="18"/>
        <v>19.028072000000002</v>
      </c>
      <c r="L71">
        <f t="shared" si="18"/>
        <v>4.7002633929191697</v>
      </c>
      <c r="M71">
        <f t="shared" si="16"/>
        <v>3.7028707880156175</v>
      </c>
      <c r="N71">
        <f t="shared" si="17"/>
        <v>1.7314873025926176</v>
      </c>
      <c r="O71">
        <f t="shared" ref="O71:O134" si="24">O70+N71</f>
        <v>139.57055855111477</v>
      </c>
      <c r="P71">
        <f t="shared" ref="P71:P134" si="25">SQRT(D71*D71*SIN(1/360*2*PI())*SIN(1/360*2*PI())+(D71-D70)*(D71-D70))/N71</f>
        <v>0.21316947165258188</v>
      </c>
      <c r="Q71">
        <f t="shared" ref="Q71:Q134" si="26">(D71-D70)/N71</f>
        <v>-5.0117182879523804E-2</v>
      </c>
      <c r="R71">
        <f t="shared" ref="R71:R134" si="27">D71*SIN(1/360*2*PI())/N71</f>
        <v>0.20719433299407894</v>
      </c>
      <c r="S71" t="str">
        <f t="shared" ref="S71:S86" si="28">IF((D71=MAX(D$6:D$366)),"Apogee",IF((D71=MIN(D$6:D$366)),"Perigee","-"))</f>
        <v>-</v>
      </c>
      <c r="T71" t="str">
        <f t="shared" si="22"/>
        <v>No</v>
      </c>
      <c r="U71" t="str">
        <f t="shared" si="23"/>
        <v>No</v>
      </c>
    </row>
    <row r="72" spans="2:21">
      <c r="B72" s="5">
        <f t="shared" ref="B72:B135" si="29">(-F72+SQRT((F72*F72)-4*E72*G72))/2/E72</f>
        <v>20.469403146279401</v>
      </c>
      <c r="C72" s="5">
        <f t="shared" ref="C72:C135" si="30">(-F72-SQRT(F72*F72-4*E72*G72))/2/E72</f>
        <v>-16.831136392308178</v>
      </c>
      <c r="D72">
        <f t="shared" ref="D72:D135" si="31">IF((B72&gt;0),B72,IF((C72&gt;5),C72,"?"))</f>
        <v>20.469403146279401</v>
      </c>
      <c r="E72" s="5">
        <f t="shared" ref="E72:E135" si="32">SIN(I72)*SIN(I72)/K72/K72+COS(I72)*COS(I72)/J72/J72</f>
        <v>2.7356391513042033E-3</v>
      </c>
      <c r="F72" s="5">
        <f t="shared" si="19"/>
        <v>-9.9529849750521378E-3</v>
      </c>
      <c r="G72" s="5">
        <f t="shared" si="20"/>
        <v>-0.94249147239999997</v>
      </c>
      <c r="H72">
        <f t="shared" ref="H72:H135" si="33">H71+1</f>
        <v>66</v>
      </c>
      <c r="I72">
        <f t="shared" si="21"/>
        <v>1.1519173063162573</v>
      </c>
      <c r="J72">
        <f t="shared" si="18"/>
        <v>19.600000000000001</v>
      </c>
      <c r="K72">
        <f t="shared" si="18"/>
        <v>19.028072000000002</v>
      </c>
      <c r="L72">
        <f t="shared" si="18"/>
        <v>4.7002633929191697</v>
      </c>
      <c r="M72">
        <f t="shared" ref="M72:M135" si="34">0.5*D71*D72*SIN(1/360*2*PI())</f>
        <v>3.671743779383513</v>
      </c>
      <c r="N72">
        <f t="shared" ref="N72:N84" si="35">M72/J72/K72/PI()*$K$3</f>
        <v>1.716932103856379</v>
      </c>
      <c r="O72">
        <f t="shared" si="24"/>
        <v>141.28749065497115</v>
      </c>
      <c r="P72">
        <f t="shared" si="25"/>
        <v>0.21411599648593813</v>
      </c>
      <c r="Q72">
        <f t="shared" si="26"/>
        <v>-5.0526743806434626E-2</v>
      </c>
      <c r="R72">
        <f t="shared" si="27"/>
        <v>0.20806899843918411</v>
      </c>
      <c r="S72" t="str">
        <f t="shared" si="28"/>
        <v>-</v>
      </c>
      <c r="T72" t="str">
        <f t="shared" si="22"/>
        <v>No</v>
      </c>
      <c r="U72" t="str">
        <f t="shared" si="23"/>
        <v>No</v>
      </c>
    </row>
    <row r="73" spans="2:21">
      <c r="B73" s="5">
        <f t="shared" si="29"/>
        <v>20.382713060000714</v>
      </c>
      <c r="C73" s="5">
        <f t="shared" si="30"/>
        <v>-16.890204166176325</v>
      </c>
      <c r="D73">
        <f t="shared" si="31"/>
        <v>20.382713060000714</v>
      </c>
      <c r="E73" s="5">
        <f t="shared" si="32"/>
        <v>2.7376664860261223E-3</v>
      </c>
      <c r="F73" s="5">
        <f t="shared" si="19"/>
        <v>-9.5613245507711869E-3</v>
      </c>
      <c r="G73" s="5">
        <f t="shared" si="20"/>
        <v>-0.94249147239999997</v>
      </c>
      <c r="H73">
        <f t="shared" si="33"/>
        <v>67</v>
      </c>
      <c r="I73">
        <f t="shared" si="21"/>
        <v>1.1693705988362009</v>
      </c>
      <c r="J73">
        <f t="shared" si="18"/>
        <v>19.600000000000001</v>
      </c>
      <c r="K73">
        <f t="shared" si="18"/>
        <v>19.028072000000002</v>
      </c>
      <c r="L73">
        <f t="shared" si="18"/>
        <v>4.7002633929191697</v>
      </c>
      <c r="M73">
        <f t="shared" si="34"/>
        <v>3.6407637048328403</v>
      </c>
      <c r="N73">
        <f t="shared" si="35"/>
        <v>1.7024456124855554</v>
      </c>
      <c r="O73">
        <f t="shared" si="24"/>
        <v>142.9899362674567</v>
      </c>
      <c r="P73">
        <f t="shared" si="25"/>
        <v>0.21506599260563375</v>
      </c>
      <c r="Q73">
        <f t="shared" si="26"/>
        <v>-5.0920913797721623E-2</v>
      </c>
      <c r="R73">
        <f t="shared" si="27"/>
        <v>0.2089508117080465</v>
      </c>
      <c r="S73" t="str">
        <f t="shared" si="28"/>
        <v>-</v>
      </c>
      <c r="T73" t="str">
        <f t="shared" si="22"/>
        <v>No</v>
      </c>
      <c r="U73" t="str">
        <f t="shared" si="23"/>
        <v>No</v>
      </c>
    </row>
    <row r="74" spans="2:21">
      <c r="B74" s="5">
        <f t="shared" si="29"/>
        <v>20.296117667022191</v>
      </c>
      <c r="C74" s="5">
        <f t="shared" si="30"/>
        <v>-16.950131893209537</v>
      </c>
      <c r="D74">
        <f t="shared" si="31"/>
        <v>20.296117667022191</v>
      </c>
      <c r="E74" s="5">
        <f t="shared" si="32"/>
        <v>2.7396266075465701E-3</v>
      </c>
      <c r="F74" s="5">
        <f t="shared" si="19"/>
        <v>-9.1667516544094493E-3</v>
      </c>
      <c r="G74" s="5">
        <f t="shared" si="20"/>
        <v>-0.94249147239999997</v>
      </c>
      <c r="H74">
        <f t="shared" si="33"/>
        <v>68</v>
      </c>
      <c r="I74">
        <f t="shared" si="21"/>
        <v>1.186823891356144</v>
      </c>
      <c r="J74">
        <f t="shared" si="18"/>
        <v>19.600000000000001</v>
      </c>
      <c r="K74">
        <f t="shared" si="18"/>
        <v>19.028072000000002</v>
      </c>
      <c r="L74">
        <f t="shared" si="18"/>
        <v>4.7002633929191697</v>
      </c>
      <c r="M74">
        <f t="shared" si="34"/>
        <v>3.6099425089755059</v>
      </c>
      <c r="N74">
        <f t="shared" si="35"/>
        <v>1.6880334138610678</v>
      </c>
      <c r="O74">
        <f t="shared" si="24"/>
        <v>144.67796968131776</v>
      </c>
      <c r="P74">
        <f t="shared" si="25"/>
        <v>0.21601912805912377</v>
      </c>
      <c r="Q74">
        <f t="shared" si="26"/>
        <v>-5.1299572785382462E-2</v>
      </c>
      <c r="R74">
        <f t="shared" si="27"/>
        <v>0.2098395041918022</v>
      </c>
      <c r="S74" t="str">
        <f t="shared" si="28"/>
        <v>-</v>
      </c>
      <c r="T74" t="str">
        <f t="shared" si="22"/>
        <v>No</v>
      </c>
      <c r="U74" t="str">
        <f t="shared" si="23"/>
        <v>No</v>
      </c>
    </row>
    <row r="75" spans="2:21">
      <c r="B75" s="5">
        <f t="shared" si="29"/>
        <v>20.209649919967333</v>
      </c>
      <c r="C75" s="5">
        <f t="shared" si="30"/>
        <v>-17.010915034126768</v>
      </c>
      <c r="D75">
        <f t="shared" si="31"/>
        <v>20.209649919967333</v>
      </c>
      <c r="E75" s="5">
        <f t="shared" si="32"/>
        <v>2.7415171277594096E-3</v>
      </c>
      <c r="F75" s="5">
        <f t="shared" si="19"/>
        <v>-8.7693864766934509E-3</v>
      </c>
      <c r="G75" s="5">
        <f t="shared" si="20"/>
        <v>-0.94249147239999997</v>
      </c>
      <c r="H75">
        <f t="shared" si="33"/>
        <v>69</v>
      </c>
      <c r="I75">
        <f t="shared" si="21"/>
        <v>1.2042771838760875</v>
      </c>
      <c r="J75">
        <f t="shared" si="18"/>
        <v>19.600000000000001</v>
      </c>
      <c r="K75">
        <f t="shared" si="18"/>
        <v>19.028072000000002</v>
      </c>
      <c r="L75">
        <f t="shared" si="18"/>
        <v>4.7002633929191697</v>
      </c>
      <c r="M75">
        <f t="shared" si="34"/>
        <v>3.5792916341825278</v>
      </c>
      <c r="N75">
        <f t="shared" si="35"/>
        <v>1.6737008585126161</v>
      </c>
      <c r="O75">
        <f t="shared" si="24"/>
        <v>146.35167053983037</v>
      </c>
      <c r="P75">
        <f t="shared" si="25"/>
        <v>0.21697507441236988</v>
      </c>
      <c r="Q75">
        <f t="shared" si="26"/>
        <v>-5.1662605426216937E-2</v>
      </c>
      <c r="R75">
        <f t="shared" si="27"/>
        <v>0.21073480518611173</v>
      </c>
      <c r="S75" t="str">
        <f t="shared" si="28"/>
        <v>-</v>
      </c>
      <c r="T75" t="str">
        <f t="shared" si="22"/>
        <v>No</v>
      </c>
      <c r="U75" t="str">
        <f t="shared" si="23"/>
        <v>No</v>
      </c>
    </row>
    <row r="76" spans="2:21">
      <c r="B76" s="5">
        <f t="shared" si="29"/>
        <v>20.123341930129428</v>
      </c>
      <c r="C76" s="5">
        <f t="shared" si="30"/>
        <v>-17.072548720012065</v>
      </c>
      <c r="D76">
        <f t="shared" si="31"/>
        <v>20.123341930129428</v>
      </c>
      <c r="E76" s="5">
        <f t="shared" si="32"/>
        <v>2.7433357433569732E-3</v>
      </c>
      <c r="F76" s="5">
        <f t="shared" si="19"/>
        <v>-8.3693500589057095E-3</v>
      </c>
      <c r="G76" s="5">
        <f t="shared" si="20"/>
        <v>-0.94249147239999997</v>
      </c>
      <c r="H76">
        <f t="shared" si="33"/>
        <v>70</v>
      </c>
      <c r="I76">
        <f t="shared" si="21"/>
        <v>1.2217304763960306</v>
      </c>
      <c r="J76">
        <f t="shared" si="18"/>
        <v>19.600000000000001</v>
      </c>
      <c r="K76">
        <f t="shared" si="18"/>
        <v>19.028072000000002</v>
      </c>
      <c r="L76">
        <f t="shared" si="18"/>
        <v>4.7002633929191697</v>
      </c>
      <c r="M76">
        <f t="shared" si="34"/>
        <v>3.5488220261621319</v>
      </c>
      <c r="N76">
        <f t="shared" si="35"/>
        <v>1.6594530647270376</v>
      </c>
      <c r="O76">
        <f t="shared" si="24"/>
        <v>148.01112360455741</v>
      </c>
      <c r="P76">
        <f t="shared" si="25"/>
        <v>0.21793350680317858</v>
      </c>
      <c r="Q76">
        <f t="shared" si="26"/>
        <v>-5.2009901136976296E-2</v>
      </c>
      <c r="R76">
        <f t="shared" si="27"/>
        <v>0.21163644197361908</v>
      </c>
      <c r="S76" t="str">
        <f t="shared" si="28"/>
        <v>-</v>
      </c>
      <c r="T76" t="str">
        <f t="shared" si="22"/>
        <v>No</v>
      </c>
      <c r="U76" t="str">
        <f t="shared" si="23"/>
        <v>No</v>
      </c>
    </row>
    <row r="77" spans="2:21">
      <c r="B77" s="5">
        <f t="shared" si="29"/>
        <v>20.037224965998586</v>
      </c>
      <c r="C77" s="5">
        <f t="shared" si="30"/>
        <v>-17.135027739161945</v>
      </c>
      <c r="D77">
        <f t="shared" si="31"/>
        <v>20.037224965998586</v>
      </c>
      <c r="E77" s="5">
        <f t="shared" si="32"/>
        <v>2.7450802386362917E-3</v>
      </c>
      <c r="F77" s="5">
        <f t="shared" si="19"/>
        <v>-7.9667642560143047E-3</v>
      </c>
      <c r="G77" s="5">
        <f t="shared" si="20"/>
        <v>-0.94249147239999997</v>
      </c>
      <c r="H77">
        <f t="shared" si="33"/>
        <v>71</v>
      </c>
      <c r="I77">
        <f t="shared" si="21"/>
        <v>1.2391837689159739</v>
      </c>
      <c r="J77">
        <f t="shared" si="18"/>
        <v>19.600000000000001</v>
      </c>
      <c r="K77">
        <f t="shared" si="18"/>
        <v>19.028072000000002</v>
      </c>
      <c r="L77">
        <f t="shared" si="18"/>
        <v>4.7002633929191697</v>
      </c>
      <c r="M77">
        <f t="shared" si="34"/>
        <v>3.5185441402547806</v>
      </c>
      <c r="N77">
        <f t="shared" si="35"/>
        <v>1.6452949214919015</v>
      </c>
      <c r="O77">
        <f t="shared" si="24"/>
        <v>149.65641852604932</v>
      </c>
      <c r="P77">
        <f t="shared" si="25"/>
        <v>0.21889410398814232</v>
      </c>
      <c r="Q77">
        <f t="shared" si="26"/>
        <v>-5.2341354128020601E-2</v>
      </c>
      <c r="R77">
        <f t="shared" si="27"/>
        <v>0.2125441399070245</v>
      </c>
      <c r="S77" t="str">
        <f t="shared" si="28"/>
        <v>-</v>
      </c>
      <c r="T77" t="str">
        <f t="shared" si="22"/>
        <v>No</v>
      </c>
      <c r="U77" t="str">
        <f t="shared" si="23"/>
        <v>No</v>
      </c>
    </row>
    <row r="78" spans="2:21">
      <c r="B78" s="5">
        <f t="shared" si="29"/>
        <v>19.951329453168565</v>
      </c>
      <c r="C78" s="5">
        <f t="shared" si="30"/>
        <v>-17.19834652369984</v>
      </c>
      <c r="D78">
        <f t="shared" si="31"/>
        <v>19.951329453168565</v>
      </c>
      <c r="E78" s="5">
        <f t="shared" si="32"/>
        <v>2.7467484881985855E-3</v>
      </c>
      <c r="F78" s="5">
        <f t="shared" si="19"/>
        <v>-7.561751699554739E-3</v>
      </c>
      <c r="G78" s="5">
        <f t="shared" si="20"/>
        <v>-0.94249147239999997</v>
      </c>
      <c r="H78">
        <f t="shared" si="33"/>
        <v>72</v>
      </c>
      <c r="I78">
        <f t="shared" si="21"/>
        <v>1.2566370614359172</v>
      </c>
      <c r="J78">
        <f t="shared" si="18"/>
        <v>19.600000000000001</v>
      </c>
      <c r="K78">
        <f t="shared" si="18"/>
        <v>19.028072000000002</v>
      </c>
      <c r="L78">
        <f t="shared" si="18"/>
        <v>4.7002633929191697</v>
      </c>
      <c r="M78">
        <f t="shared" si="34"/>
        <v>3.4884679483894936</v>
      </c>
      <c r="N78">
        <f t="shared" si="35"/>
        <v>1.631231091748333</v>
      </c>
      <c r="O78">
        <f t="shared" si="24"/>
        <v>151.28764961779765</v>
      </c>
      <c r="P78">
        <f t="shared" si="25"/>
        <v>0.2198565483835439</v>
      </c>
      <c r="Q78">
        <f t="shared" si="26"/>
        <v>-5.2656863435553584E-2</v>
      </c>
      <c r="R78">
        <f t="shared" si="27"/>
        <v>0.21345762249274453</v>
      </c>
      <c r="S78" t="str">
        <f t="shared" si="28"/>
        <v>-</v>
      </c>
      <c r="T78" t="str">
        <f t="shared" si="22"/>
        <v>No</v>
      </c>
      <c r="U78" t="str">
        <f t="shared" si="23"/>
        <v>No</v>
      </c>
    </row>
    <row r="79" spans="2:21">
      <c r="B79" s="5">
        <f t="shared" si="29"/>
        <v>19.86568497555653</v>
      </c>
      <c r="C79" s="5">
        <f t="shared" si="30"/>
        <v>-17.262499135965321</v>
      </c>
      <c r="D79">
        <f t="shared" si="31"/>
        <v>19.86568497555653</v>
      </c>
      <c r="E79" s="5">
        <f t="shared" si="32"/>
        <v>2.7483384595387377E-3</v>
      </c>
      <c r="F79" s="5">
        <f t="shared" si="19"/>
        <v>-7.1544357602751577E-3</v>
      </c>
      <c r="G79" s="5">
        <f t="shared" si="20"/>
        <v>-0.94249147239999997</v>
      </c>
      <c r="H79">
        <f t="shared" si="33"/>
        <v>73</v>
      </c>
      <c r="I79">
        <f t="shared" si="21"/>
        <v>1.2740903539558606</v>
      </c>
      <c r="J79">
        <f t="shared" si="18"/>
        <v>19.600000000000001</v>
      </c>
      <c r="K79">
        <f t="shared" si="18"/>
        <v>19.028072000000002</v>
      </c>
      <c r="L79">
        <f t="shared" si="18"/>
        <v>4.7002633929191697</v>
      </c>
      <c r="M79">
        <f t="shared" si="34"/>
        <v>3.4586029466470065</v>
      </c>
      <c r="N79">
        <f t="shared" si="35"/>
        <v>1.617266015927598</v>
      </c>
      <c r="O79">
        <f t="shared" si="24"/>
        <v>152.90491563372527</v>
      </c>
      <c r="P79">
        <f t="shared" si="25"/>
        <v>0.22082052610055147</v>
      </c>
      <c r="Q79">
        <f t="shared" si="26"/>
        <v>-5.2956332952382813E-2</v>
      </c>
      <c r="R79">
        <f t="shared" si="27"/>
        <v>0.21437661147513434</v>
      </c>
      <c r="S79" t="str">
        <f t="shared" si="28"/>
        <v>-</v>
      </c>
      <c r="T79" t="str">
        <f t="shared" si="22"/>
        <v>No</v>
      </c>
      <c r="U79" t="str">
        <f t="shared" si="23"/>
        <v>No</v>
      </c>
    </row>
    <row r="80" spans="2:21">
      <c r="B80" s="5">
        <f t="shared" si="29"/>
        <v>19.780320277868999</v>
      </c>
      <c r="C80" s="5">
        <f t="shared" si="30"/>
        <v>-17.327479254686541</v>
      </c>
      <c r="D80">
        <f t="shared" si="31"/>
        <v>19.780320277868999</v>
      </c>
      <c r="E80" s="5">
        <f t="shared" si="32"/>
        <v>2.7498482155215867E-3</v>
      </c>
      <c r="F80" s="5">
        <f t="shared" si="19"/>
        <v>-6.7449405105564179E-3</v>
      </c>
      <c r="G80" s="5">
        <f t="shared" si="20"/>
        <v>-0.94249147239999997</v>
      </c>
      <c r="H80">
        <f t="shared" si="33"/>
        <v>74</v>
      </c>
      <c r="I80">
        <f t="shared" si="21"/>
        <v>1.2915436464758039</v>
      </c>
      <c r="J80">
        <f t="shared" si="18"/>
        <v>19.600000000000001</v>
      </c>
      <c r="K80">
        <f t="shared" si="18"/>
        <v>19.028072000000002</v>
      </c>
      <c r="L80">
        <f t="shared" si="18"/>
        <v>4.7002633929191697</v>
      </c>
      <c r="M80">
        <f t="shared" si="34"/>
        <v>3.4289581633766457</v>
      </c>
      <c r="N80">
        <f t="shared" si="35"/>
        <v>1.6034039157466067</v>
      </c>
      <c r="O80">
        <f t="shared" si="24"/>
        <v>154.50831954947188</v>
      </c>
      <c r="P80">
        <f t="shared" si="25"/>
        <v>0.22178572697503124</v>
      </c>
      <c r="Q80">
        <f t="shared" si="26"/>
        <v>-5.3239671457196103E-2</v>
      </c>
      <c r="R80">
        <f t="shared" si="27"/>
        <v>0.21530082692124741</v>
      </c>
      <c r="S80" t="str">
        <f t="shared" si="28"/>
        <v>-</v>
      </c>
      <c r="T80" t="str">
        <f t="shared" si="22"/>
        <v>No</v>
      </c>
      <c r="U80" t="str">
        <f t="shared" si="23"/>
        <v>No</v>
      </c>
    </row>
    <row r="81" spans="2:21">
      <c r="B81" s="5">
        <f t="shared" si="29"/>
        <v>19.695263269247523</v>
      </c>
      <c r="C81" s="5">
        <f t="shared" si="30"/>
        <v>-17.393280160945441</v>
      </c>
      <c r="D81">
        <f t="shared" si="31"/>
        <v>19.695263269247523</v>
      </c>
      <c r="E81" s="5">
        <f t="shared" si="32"/>
        <v>2.7512759167420265E-3</v>
      </c>
      <c r="F81" s="5">
        <f t="shared" si="19"/>
        <v>-6.3333906866184586E-3</v>
      </c>
      <c r="G81" s="5">
        <f t="shared" si="20"/>
        <v>-0.94249147239999997</v>
      </c>
      <c r="H81">
        <f t="shared" si="33"/>
        <v>75</v>
      </c>
      <c r="I81">
        <f t="shared" si="21"/>
        <v>1.3089969389957472</v>
      </c>
      <c r="J81">
        <f t="shared" si="18"/>
        <v>19.600000000000001</v>
      </c>
      <c r="K81">
        <f t="shared" si="18"/>
        <v>19.028072000000002</v>
      </c>
      <c r="L81">
        <f t="shared" si="18"/>
        <v>4.7002633929191697</v>
      </c>
      <c r="M81">
        <f t="shared" si="34"/>
        <v>3.3995421678152602</v>
      </c>
      <c r="N81">
        <f t="shared" si="35"/>
        <v>1.5896487982381842</v>
      </c>
      <c r="O81">
        <f t="shared" si="24"/>
        <v>156.09796834771007</v>
      </c>
      <c r="P81">
        <f t="shared" si="25"/>
        <v>0.22275184459229311</v>
      </c>
      <c r="Q81">
        <f t="shared" si="26"/>
        <v>-5.3506792642340262E-2</v>
      </c>
      <c r="R81">
        <f t="shared" si="27"/>
        <v>0.21622998730610585</v>
      </c>
      <c r="S81" t="str">
        <f t="shared" si="28"/>
        <v>-</v>
      </c>
      <c r="T81" t="str">
        <f t="shared" si="22"/>
        <v>No</v>
      </c>
      <c r="U81" t="str">
        <f t="shared" si="23"/>
        <v>No</v>
      </c>
    </row>
    <row r="82" spans="2:21">
      <c r="B82" s="5">
        <f t="shared" si="29"/>
        <v>19.610541028028127</v>
      </c>
      <c r="C82" s="5">
        <f t="shared" si="30"/>
        <v>-17.459894723946441</v>
      </c>
      <c r="D82">
        <f t="shared" si="31"/>
        <v>19.610541028028127</v>
      </c>
      <c r="E82" s="5">
        <f t="shared" si="32"/>
        <v>2.7526198237660415E-3</v>
      </c>
      <c r="F82" s="5">
        <f t="shared" si="19"/>
        <v>-5.9199116505244224E-3</v>
      </c>
      <c r="G82" s="5">
        <f t="shared" si="20"/>
        <v>-0.94249147239999997</v>
      </c>
      <c r="H82">
        <f t="shared" si="33"/>
        <v>76</v>
      </c>
      <c r="I82">
        <f t="shared" si="21"/>
        <v>1.3264502315156905</v>
      </c>
      <c r="J82">
        <f t="shared" si="18"/>
        <v>19.600000000000001</v>
      </c>
      <c r="K82">
        <f t="shared" si="18"/>
        <v>19.028072000000002</v>
      </c>
      <c r="L82">
        <f t="shared" si="18"/>
        <v>4.7002633929191697</v>
      </c>
      <c r="M82">
        <f t="shared" si="34"/>
        <v>3.3703630791581447</v>
      </c>
      <c r="N82">
        <f t="shared" si="35"/>
        <v>1.5760044599926966</v>
      </c>
      <c r="O82">
        <f t="shared" si="24"/>
        <v>157.67397280770277</v>
      </c>
      <c r="P82">
        <f t="shared" si="25"/>
        <v>0.22371857630708086</v>
      </c>
      <c r="Q82">
        <f t="shared" si="26"/>
        <v>-5.3757615140117287E-2</v>
      </c>
      <c r="R82">
        <f t="shared" si="27"/>
        <v>0.21716380959845541</v>
      </c>
      <c r="S82" t="str">
        <f t="shared" si="28"/>
        <v>-</v>
      </c>
      <c r="T82" t="str">
        <f t="shared" si="22"/>
        <v>No</v>
      </c>
      <c r="U82" t="str">
        <f t="shared" si="23"/>
        <v>No</v>
      </c>
    </row>
    <row r="83" spans="2:21">
      <c r="B83" s="5">
        <f t="shared" si="29"/>
        <v>19.52617980754933</v>
      </c>
      <c r="C83" s="5">
        <f t="shared" si="30"/>
        <v>-17.527315386600357</v>
      </c>
      <c r="D83">
        <f t="shared" si="31"/>
        <v>19.52617980754933</v>
      </c>
      <c r="E83" s="5">
        <f t="shared" si="32"/>
        <v>2.7538782992499356E-3</v>
      </c>
      <c r="F83" s="5">
        <f t="shared" si="19"/>
        <v>-5.5046293519941695E-3</v>
      </c>
      <c r="G83" s="5">
        <f t="shared" si="20"/>
        <v>-0.94249147239999997</v>
      </c>
      <c r="H83">
        <f t="shared" si="33"/>
        <v>77</v>
      </c>
      <c r="I83">
        <f t="shared" si="21"/>
        <v>1.3439035240356336</v>
      </c>
      <c r="J83">
        <f t="shared" si="18"/>
        <v>19.600000000000001</v>
      </c>
      <c r="K83">
        <f t="shared" si="18"/>
        <v>19.028072000000002</v>
      </c>
      <c r="L83">
        <f t="shared" si="18"/>
        <v>4.7002633929191697</v>
      </c>
      <c r="M83">
        <f t="shared" si="34"/>
        <v>3.3414285760335454</v>
      </c>
      <c r="N83">
        <f t="shared" si="35"/>
        <v>1.5624744915883932</v>
      </c>
      <c r="O83">
        <f t="shared" si="24"/>
        <v>159.23644729929117</v>
      </c>
      <c r="P83">
        <f t="shared" si="25"/>
        <v>0.22468562325909724</v>
      </c>
      <c r="Q83">
        <f t="shared" si="26"/>
        <v>-5.3992062547553475E-2</v>
      </c>
      <c r="R83">
        <f t="shared" si="27"/>
        <v>0.21810200934697982</v>
      </c>
      <c r="S83" t="str">
        <f t="shared" si="28"/>
        <v>-</v>
      </c>
      <c r="T83" t="str">
        <f t="shared" si="22"/>
        <v>No</v>
      </c>
      <c r="U83" t="str">
        <f t="shared" si="23"/>
        <v>No</v>
      </c>
    </row>
    <row r="84" spans="2:21">
      <c r="B84" s="5">
        <f t="shared" si="29"/>
        <v>19.44220504294433</v>
      </c>
      <c r="C84" s="5">
        <f t="shared" si="30"/>
        <v>-17.595534150936594</v>
      </c>
      <c r="D84">
        <f t="shared" si="31"/>
        <v>19.44220504294433</v>
      </c>
      <c r="E84" s="5">
        <f t="shared" si="32"/>
        <v>2.7550498099351856E-3</v>
      </c>
      <c r="F84" s="5">
        <f t="shared" si="19"/>
        <v>-5.0876702900387455E-3</v>
      </c>
      <c r="G84" s="5">
        <f t="shared" si="20"/>
        <v>-0.94249147239999997</v>
      </c>
      <c r="H84">
        <f t="shared" si="33"/>
        <v>78</v>
      </c>
      <c r="I84">
        <f t="shared" si="21"/>
        <v>1.3613568165555772</v>
      </c>
      <c r="J84">
        <f t="shared" si="18"/>
        <v>19.600000000000001</v>
      </c>
      <c r="K84">
        <f t="shared" si="18"/>
        <v>19.028072000000002</v>
      </c>
      <c r="L84">
        <f t="shared" si="18"/>
        <v>4.7002633929191697</v>
      </c>
      <c r="M84">
        <f t="shared" si="34"/>
        <v>3.3127459063341305</v>
      </c>
      <c r="N84">
        <f t="shared" si="35"/>
        <v>1.5490622821886666</v>
      </c>
      <c r="O84">
        <f t="shared" si="24"/>
        <v>160.78550958147983</v>
      </c>
      <c r="P84">
        <f t="shared" si="25"/>
        <v>0.22565269038436533</v>
      </c>
      <c r="Q84">
        <f t="shared" si="26"/>
        <v>-5.4210063449709425E-2</v>
      </c>
      <c r="R84">
        <f t="shared" si="27"/>
        <v>0.21904430076694698</v>
      </c>
      <c r="S84" t="str">
        <f t="shared" si="28"/>
        <v>-</v>
      </c>
      <c r="T84" t="str">
        <f t="shared" si="22"/>
        <v>No</v>
      </c>
      <c r="U84" t="str">
        <f t="shared" si="23"/>
        <v>No</v>
      </c>
    </row>
    <row r="85" spans="2:21">
      <c r="B85" s="5">
        <f t="shared" si="29"/>
        <v>19.358641358854225</v>
      </c>
      <c r="C85" s="5">
        <f t="shared" si="30"/>
        <v>-17.66454256335787</v>
      </c>
      <c r="D85">
        <f t="shared" si="31"/>
        <v>19.358641358854225</v>
      </c>
      <c r="E85" s="5">
        <f t="shared" si="32"/>
        <v>2.7561329285164782E-3</v>
      </c>
      <c r="F85" s="5">
        <f t="shared" si="19"/>
        <v>-4.6691614744276185E-3</v>
      </c>
      <c r="G85" s="5">
        <f t="shared" si="20"/>
        <v>-0.94249147239999997</v>
      </c>
      <c r="H85">
        <f t="shared" si="33"/>
        <v>79</v>
      </c>
      <c r="I85">
        <f t="shared" si="21"/>
        <v>1.3788101090755203</v>
      </c>
      <c r="J85">
        <f t="shared" si="18"/>
        <v>19.600000000000001</v>
      </c>
      <c r="K85">
        <f t="shared" si="18"/>
        <v>19.028072000000002</v>
      </c>
      <c r="L85">
        <f t="shared" si="18"/>
        <v>4.7002633929191697</v>
      </c>
      <c r="M85">
        <f t="shared" si="34"/>
        <v>3.2843218973606141</v>
      </c>
      <c r="N85">
        <f>M85/J85/K85/PI()*$K$3</f>
        <v>1.5357710242852827</v>
      </c>
      <c r="O85">
        <f t="shared" si="24"/>
        <v>162.32128060576511</v>
      </c>
      <c r="P85">
        <f t="shared" si="25"/>
        <v>0.22661948642267299</v>
      </c>
      <c r="Q85">
        <f t="shared" si="26"/>
        <v>-5.4411551441396783E-2</v>
      </c>
      <c r="R85">
        <f t="shared" si="27"/>
        <v>0.21999039682726221</v>
      </c>
      <c r="S85" t="str">
        <f t="shared" si="28"/>
        <v>-</v>
      </c>
      <c r="T85" t="str">
        <f t="shared" si="22"/>
        <v>No</v>
      </c>
      <c r="U85" t="str">
        <f t="shared" si="23"/>
        <v>No</v>
      </c>
    </row>
    <row r="86" spans="2:21">
      <c r="B86" s="5">
        <f t="shared" si="29"/>
        <v>19.275512578000139</v>
      </c>
      <c r="C86" s="5">
        <f t="shared" si="30"/>
        <v>-17.734331699753035</v>
      </c>
      <c r="D86">
        <f t="shared" si="31"/>
        <v>19.275512578000139</v>
      </c>
      <c r="E86" s="5">
        <f t="shared" si="32"/>
        <v>2.7571263353806624E-3</v>
      </c>
      <c r="F86" s="5">
        <f t="shared" si="19"/>
        <v>-4.249230387000192E-3</v>
      </c>
      <c r="G86" s="5">
        <f t="shared" si="20"/>
        <v>-0.94249147239999997</v>
      </c>
      <c r="H86">
        <f t="shared" si="33"/>
        <v>80</v>
      </c>
      <c r="I86">
        <f t="shared" si="21"/>
        <v>1.3962634015954636</v>
      </c>
      <c r="J86">
        <f t="shared" si="18"/>
        <v>19.600000000000001</v>
      </c>
      <c r="K86">
        <f t="shared" si="18"/>
        <v>19.028072000000002</v>
      </c>
      <c r="L86">
        <f t="shared" si="18"/>
        <v>4.7002633929191697</v>
      </c>
      <c r="M86">
        <f t="shared" si="34"/>
        <v>3.2561629662346459</v>
      </c>
      <c r="N86">
        <f t="shared" ref="N86:N110" si="36">M86/J86/K86/PI()*$K$3</f>
        <v>1.5226037185675148</v>
      </c>
      <c r="O86">
        <f t="shared" si="24"/>
        <v>163.84388432433263</v>
      </c>
      <c r="P86">
        <f t="shared" si="25"/>
        <v>0.22758572392139143</v>
      </c>
      <c r="Q86">
        <f t="shared" si="26"/>
        <v>-5.4596465147408374E-2</v>
      </c>
      <c r="R86">
        <f t="shared" si="27"/>
        <v>0.22094000933790064</v>
      </c>
      <c r="S86" t="str">
        <f t="shared" si="28"/>
        <v>-</v>
      </c>
      <c r="T86" t="str">
        <f t="shared" si="22"/>
        <v>No</v>
      </c>
      <c r="U86" t="str">
        <f t="shared" si="23"/>
        <v>No</v>
      </c>
    </row>
    <row r="87" spans="2:21">
      <c r="B87" s="5">
        <f t="shared" si="29"/>
        <v>19.192841730553518</v>
      </c>
      <c r="C87" s="5">
        <f t="shared" si="30"/>
        <v>-17.804892150484971</v>
      </c>
      <c r="D87">
        <f t="shared" si="31"/>
        <v>19.192841730553518</v>
      </c>
      <c r="E87" s="5">
        <f t="shared" si="32"/>
        <v>2.7580288202145001E-3</v>
      </c>
      <c r="F87" s="5">
        <f t="shared" si="19"/>
        <v>-3.8280049428336678E-3</v>
      </c>
      <c r="G87" s="5">
        <f t="shared" si="20"/>
        <v>-0.94249147239999997</v>
      </c>
      <c r="H87">
        <f t="shared" si="33"/>
        <v>81</v>
      </c>
      <c r="I87">
        <f t="shared" si="21"/>
        <v>1.4137166941154069</v>
      </c>
      <c r="J87">
        <f t="shared" si="18"/>
        <v>19.600000000000001</v>
      </c>
      <c r="K87">
        <f t="shared" si="18"/>
        <v>19.028072000000002</v>
      </c>
      <c r="L87">
        <f t="shared" si="18"/>
        <v>4.7002633929191697</v>
      </c>
      <c r="M87">
        <f t="shared" si="34"/>
        <v>3.2282751305399522</v>
      </c>
      <c r="N87">
        <f t="shared" si="36"/>
        <v>1.5095631788980148</v>
      </c>
      <c r="O87">
        <f t="shared" si="24"/>
        <v>165.35344750323065</v>
      </c>
      <c r="P87">
        <f t="shared" si="25"/>
        <v>0.22855111923592128</v>
      </c>
      <c r="Q87">
        <f t="shared" si="26"/>
        <v>-5.476474824125712E-2</v>
      </c>
      <c r="R87">
        <f t="shared" si="27"/>
        <v>0.22189284903769213</v>
      </c>
      <c r="S87" t="str">
        <f>IF((D87=MAX(D$6:D$366)),"Apogee",IF((D87=MIN(D$6:D$366)),"Perigee","-"))</f>
        <v>-</v>
      </c>
      <c r="T87" t="str">
        <f t="shared" si="22"/>
        <v>No</v>
      </c>
      <c r="U87" t="str">
        <f t="shared" si="23"/>
        <v>No</v>
      </c>
    </row>
    <row r="88" spans="2:21">
      <c r="B88" s="5">
        <f t="shared" si="29"/>
        <v>19.110651064245488</v>
      </c>
      <c r="C88" s="5">
        <f t="shared" si="30"/>
        <v>-17.876214005271926</v>
      </c>
      <c r="D88">
        <f t="shared" si="31"/>
        <v>19.110651064245488</v>
      </c>
      <c r="E88" s="5">
        <f t="shared" si="32"/>
        <v>2.7588392834792361E-3</v>
      </c>
      <c r="F88" s="5">
        <f t="shared" si="19"/>
        <v>-3.4056134512788386E-3</v>
      </c>
      <c r="G88" s="5">
        <f t="shared" si="20"/>
        <v>-0.94249147239999997</v>
      </c>
      <c r="H88">
        <f t="shared" si="33"/>
        <v>82</v>
      </c>
      <c r="I88">
        <f t="shared" si="21"/>
        <v>1.4311699866353502</v>
      </c>
      <c r="J88">
        <f t="shared" ref="J88:L151" si="37">J87</f>
        <v>19.600000000000001</v>
      </c>
      <c r="K88">
        <f t="shared" si="37"/>
        <v>19.028072000000002</v>
      </c>
      <c r="L88">
        <f t="shared" si="37"/>
        <v>4.7002633929191697</v>
      </c>
      <c r="M88">
        <f t="shared" si="34"/>
        <v>3.2006640191527116</v>
      </c>
      <c r="N88">
        <f t="shared" si="36"/>
        <v>1.4966520373771686</v>
      </c>
      <c r="O88">
        <f t="shared" si="24"/>
        <v>166.85009954060783</v>
      </c>
      <c r="P88">
        <f t="shared" si="25"/>
        <v>0.22951539252697686</v>
      </c>
      <c r="Q88">
        <f t="shared" si="26"/>
        <v>-5.4916349462274597E-2</v>
      </c>
      <c r="R88">
        <f t="shared" si="27"/>
        <v>0.22284862568243405</v>
      </c>
      <c r="S88" t="str">
        <f t="shared" ref="S88:S113" si="38">IF((D88=MAX(D$6:D$366)),"Apogee",IF((D88=MIN(D$6:D$366)),"Perigee","-"))</f>
        <v>-</v>
      </c>
      <c r="T88" t="str">
        <f t="shared" si="22"/>
        <v>No</v>
      </c>
      <c r="U88" t="str">
        <f t="shared" si="23"/>
        <v>No</v>
      </c>
    </row>
    <row r="89" spans="2:21">
      <c r="B89" s="5">
        <f t="shared" si="29"/>
        <v>19.028962055157496</v>
      </c>
      <c r="C89" s="5">
        <f t="shared" si="30"/>
        <v>-17.948286837982177</v>
      </c>
      <c r="D89">
        <f t="shared" si="31"/>
        <v>19.028962055157496</v>
      </c>
      <c r="E89" s="5">
        <f t="shared" si="32"/>
        <v>2.7595567377502244E-3</v>
      </c>
      <c r="F89" s="5">
        <f t="shared" si="19"/>
        <v>-2.9821845768758324E-3</v>
      </c>
      <c r="G89" s="5">
        <f t="shared" si="20"/>
        <v>-0.94249147239999997</v>
      </c>
      <c r="H89">
        <f t="shared" si="33"/>
        <v>83</v>
      </c>
      <c r="I89">
        <f t="shared" si="21"/>
        <v>1.4486232791552935</v>
      </c>
      <c r="J89">
        <f t="shared" si="37"/>
        <v>19.600000000000001</v>
      </c>
      <c r="K89">
        <f t="shared" si="37"/>
        <v>19.028072000000002</v>
      </c>
      <c r="L89">
        <f t="shared" si="37"/>
        <v>4.7002633929191697</v>
      </c>
      <c r="M89">
        <f t="shared" si="34"/>
        <v>3.1733348832241082</v>
      </c>
      <c r="N89">
        <f t="shared" si="36"/>
        <v>1.4838727494786121</v>
      </c>
      <c r="O89">
        <f t="shared" si="24"/>
        <v>168.33397229008645</v>
      </c>
      <c r="P89">
        <f t="shared" si="25"/>
        <v>0.23047826775498248</v>
      </c>
      <c r="Q89">
        <f t="shared" si="26"/>
        <v>-5.5051222631249633E-2</v>
      </c>
      <c r="R89">
        <f t="shared" si="27"/>
        <v>0.22380704813330163</v>
      </c>
      <c r="S89" t="str">
        <f t="shared" si="38"/>
        <v>-</v>
      </c>
      <c r="T89" t="str">
        <f t="shared" si="22"/>
        <v>No</v>
      </c>
      <c r="U89" t="str">
        <f t="shared" si="23"/>
        <v>No</v>
      </c>
    </row>
    <row r="90" spans="2:21">
      <c r="B90" s="5">
        <f t="shared" si="29"/>
        <v>18.947795419137179</v>
      </c>
      <c r="C90" s="5">
        <f t="shared" si="30"/>
        <v>-18.021099691363329</v>
      </c>
      <c r="D90">
        <f t="shared" si="31"/>
        <v>18.947795419137179</v>
      </c>
      <c r="E90" s="5">
        <f t="shared" si="32"/>
        <v>2.7601803089199518E-3</v>
      </c>
      <c r="F90" s="5">
        <f t="shared" si="19"/>
        <v>-2.5578473001616384E-3</v>
      </c>
      <c r="G90" s="5">
        <f t="shared" si="20"/>
        <v>-0.94249147239999997</v>
      </c>
      <c r="H90">
        <f t="shared" si="33"/>
        <v>84</v>
      </c>
      <c r="I90">
        <f t="shared" si="21"/>
        <v>1.4660765716752369</v>
      </c>
      <c r="J90">
        <f t="shared" si="37"/>
        <v>19.600000000000001</v>
      </c>
      <c r="K90">
        <f t="shared" si="37"/>
        <v>19.028072000000002</v>
      </c>
      <c r="L90">
        <f t="shared" si="37"/>
        <v>4.7002633929191697</v>
      </c>
      <c r="M90">
        <f t="shared" si="34"/>
        <v>3.1462926072799333</v>
      </c>
      <c r="N90">
        <f t="shared" si="36"/>
        <v>1.4712275992394819</v>
      </c>
      <c r="O90">
        <f t="shared" si="24"/>
        <v>169.80519988932593</v>
      </c>
      <c r="P90">
        <f t="shared" si="25"/>
        <v>0.23143947267178744</v>
      </c>
      <c r="Q90">
        <f t="shared" si="26"/>
        <v>-5.5169326664531171E-2</v>
      </c>
      <c r="R90">
        <f t="shared" si="27"/>
        <v>0.22476782444553159</v>
      </c>
      <c r="S90" t="str">
        <f t="shared" si="38"/>
        <v>-</v>
      </c>
      <c r="T90" t="str">
        <f t="shared" si="22"/>
        <v>No</v>
      </c>
      <c r="U90" t="str">
        <f t="shared" si="23"/>
        <v>No</v>
      </c>
    </row>
    <row r="91" spans="2:21">
      <c r="B91" s="5">
        <f t="shared" si="29"/>
        <v>18.867171123785347</v>
      </c>
      <c r="C91" s="5">
        <f t="shared" si="30"/>
        <v>-18.094641061729334</v>
      </c>
      <c r="D91">
        <f t="shared" si="31"/>
        <v>18.867171123785347</v>
      </c>
      <c r="E91" s="5">
        <f t="shared" si="32"/>
        <v>2.7607092372630027E-3</v>
      </c>
      <c r="F91" s="5">
        <f t="shared" si="19"/>
        <v>-2.1327308783813982E-3</v>
      </c>
      <c r="G91" s="5">
        <f t="shared" si="20"/>
        <v>-0.94249147239999997</v>
      </c>
      <c r="H91">
        <f t="shared" si="33"/>
        <v>85</v>
      </c>
      <c r="I91">
        <f t="shared" si="21"/>
        <v>1.48352986419518</v>
      </c>
      <c r="J91">
        <f t="shared" si="37"/>
        <v>19.600000000000001</v>
      </c>
      <c r="K91">
        <f t="shared" si="37"/>
        <v>19.028072000000002</v>
      </c>
      <c r="L91">
        <f t="shared" si="37"/>
        <v>4.7002633929191697</v>
      </c>
      <c r="M91">
        <f t="shared" si="34"/>
        <v>3.1195417204041482</v>
      </c>
      <c r="N91">
        <f t="shared" si="36"/>
        <v>1.4587187044899204</v>
      </c>
      <c r="O91">
        <f t="shared" si="24"/>
        <v>171.26391859381584</v>
      </c>
      <c r="P91">
        <f t="shared" si="25"/>
        <v>0.23239873880988113</v>
      </c>
      <c r="Q91">
        <f t="shared" si="26"/>
        <v>-5.5270625586462577E-2</v>
      </c>
      <c r="R91">
        <f t="shared" si="27"/>
        <v>0.22573066195735222</v>
      </c>
      <c r="S91" t="str">
        <f t="shared" si="38"/>
        <v>-</v>
      </c>
      <c r="T91" t="str">
        <f t="shared" si="22"/>
        <v>No</v>
      </c>
      <c r="U91" t="str">
        <f t="shared" si="23"/>
        <v>No</v>
      </c>
    </row>
    <row r="92" spans="2:21">
      <c r="B92" s="5">
        <f t="shared" si="29"/>
        <v>18.78710840096133</v>
      </c>
      <c r="C92" s="5">
        <f t="shared" si="30"/>
        <v>-18.168898883629797</v>
      </c>
      <c r="D92">
        <f t="shared" si="31"/>
        <v>18.78710840096133</v>
      </c>
      <c r="E92" s="5">
        <f t="shared" si="32"/>
        <v>2.7611428783616645E-3</v>
      </c>
      <c r="F92" s="5">
        <f t="shared" si="19"/>
        <v>-1.7069648061153633E-3</v>
      </c>
      <c r="G92" s="5">
        <f t="shared" si="20"/>
        <v>-0.94249147239999997</v>
      </c>
      <c r="H92">
        <f t="shared" si="33"/>
        <v>86</v>
      </c>
      <c r="I92">
        <f t="shared" si="21"/>
        <v>1.5009831567151235</v>
      </c>
      <c r="J92">
        <f t="shared" si="37"/>
        <v>19.600000000000001</v>
      </c>
      <c r="K92">
        <f t="shared" si="37"/>
        <v>19.028072000000002</v>
      </c>
      <c r="L92">
        <f t="shared" si="37"/>
        <v>4.7002633929191697</v>
      </c>
      <c r="M92">
        <f t="shared" si="34"/>
        <v>3.0930864074752034</v>
      </c>
      <c r="N92">
        <f t="shared" si="36"/>
        <v>1.4463480221072575</v>
      </c>
      <c r="O92">
        <f t="shared" si="24"/>
        <v>172.7102666159231</v>
      </c>
      <c r="P92">
        <f t="shared" si="25"/>
        <v>0.23335580146937351</v>
      </c>
      <c r="Q92">
        <f t="shared" si="26"/>
        <v>-5.5355088540426083E-2</v>
      </c>
      <c r="R92">
        <f t="shared" si="27"/>
        <v>0.22669526737913007</v>
      </c>
      <c r="S92" t="str">
        <f t="shared" si="38"/>
        <v>-</v>
      </c>
      <c r="T92" t="str">
        <f t="shared" si="22"/>
        <v>No</v>
      </c>
      <c r="U92" t="str">
        <f t="shared" si="23"/>
        <v>No</v>
      </c>
    </row>
    <row r="93" spans="2:21">
      <c r="B93" s="5">
        <f t="shared" si="29"/>
        <v>18.707625759756237</v>
      </c>
      <c r="C93" s="5">
        <f t="shared" si="30"/>
        <v>-18.243860514527793</v>
      </c>
      <c r="D93">
        <f t="shared" si="31"/>
        <v>18.707625759756237</v>
      </c>
      <c r="E93" s="5">
        <f t="shared" si="32"/>
        <v>2.7614807038910572E-3</v>
      </c>
      <c r="F93" s="5">
        <f t="shared" si="19"/>
        <v>-1.2806787758336577E-3</v>
      </c>
      <c r="G93" s="5">
        <f t="shared" si="20"/>
        <v>-0.94249147239999997</v>
      </c>
      <c r="H93">
        <f t="shared" si="33"/>
        <v>87</v>
      </c>
      <c r="I93">
        <f t="shared" si="21"/>
        <v>1.5184364492350666</v>
      </c>
      <c r="J93">
        <f t="shared" si="37"/>
        <v>19.600000000000001</v>
      </c>
      <c r="K93">
        <f t="shared" si="37"/>
        <v>19.028072000000002</v>
      </c>
      <c r="L93">
        <f t="shared" si="37"/>
        <v>4.7002633929191697</v>
      </c>
      <c r="M93">
        <f t="shared" si="34"/>
        <v>3.0669305204258728</v>
      </c>
      <c r="N93">
        <f t="shared" si="36"/>
        <v>1.4341173532811835</v>
      </c>
      <c r="O93">
        <f t="shared" si="24"/>
        <v>174.14438396920428</v>
      </c>
      <c r="P93">
        <f t="shared" si="25"/>
        <v>0.2343103997028618</v>
      </c>
      <c r="Q93">
        <f t="shared" si="26"/>
        <v>-5.5422689798182177E-2</v>
      </c>
      <c r="R93">
        <f t="shared" si="27"/>
        <v>0.22766134688270939</v>
      </c>
      <c r="S93" t="str">
        <f t="shared" si="38"/>
        <v>-</v>
      </c>
      <c r="T93" t="str">
        <f t="shared" si="22"/>
        <v>No</v>
      </c>
      <c r="U93" t="str">
        <f t="shared" si="23"/>
        <v>No</v>
      </c>
    </row>
    <row r="94" spans="2:21">
      <c r="B94" s="5">
        <f t="shared" si="29"/>
        <v>18.628740999885213</v>
      </c>
      <c r="C94" s="5">
        <f t="shared" si="30"/>
        <v>-18.319512719514343</v>
      </c>
      <c r="D94">
        <f t="shared" si="31"/>
        <v>18.628740999885213</v>
      </c>
      <c r="E94" s="5">
        <f t="shared" si="32"/>
        <v>2.7617223022628106E-3</v>
      </c>
      <c r="F94" s="5">
        <f t="shared" si="19"/>
        <v>-8.5400263839061367E-4</v>
      </c>
      <c r="G94" s="5">
        <f t="shared" si="20"/>
        <v>-0.94249147239999997</v>
      </c>
      <c r="H94">
        <f t="shared" si="33"/>
        <v>88</v>
      </c>
      <c r="I94">
        <f t="shared" si="21"/>
        <v>1.5358897417550099</v>
      </c>
      <c r="J94">
        <f t="shared" si="37"/>
        <v>19.600000000000001</v>
      </c>
      <c r="K94">
        <f t="shared" si="37"/>
        <v>19.028072000000002</v>
      </c>
      <c r="L94">
        <f t="shared" si="37"/>
        <v>4.7002633929191697</v>
      </c>
      <c r="M94">
        <f t="shared" si="34"/>
        <v>3.0410775894992583</v>
      </c>
      <c r="N94">
        <f t="shared" si="36"/>
        <v>1.4220283487771328</v>
      </c>
      <c r="O94">
        <f t="shared" si="24"/>
        <v>175.56641231798142</v>
      </c>
      <c r="P94">
        <f t="shared" si="25"/>
        <v>0.23526227629841723</v>
      </c>
      <c r="Q94">
        <f t="shared" si="26"/>
        <v>-5.5473408767736591E-2</v>
      </c>
      <c r="R94">
        <f t="shared" si="27"/>
        <v>0.22862860619091482</v>
      </c>
      <c r="S94" t="str">
        <f t="shared" si="38"/>
        <v>-</v>
      </c>
      <c r="T94" t="str">
        <f t="shared" si="22"/>
        <v>No</v>
      </c>
      <c r="U94" t="str">
        <f t="shared" si="23"/>
        <v>No</v>
      </c>
    </row>
    <row r="95" spans="2:21">
      <c r="B95" s="5">
        <f t="shared" si="29"/>
        <v>18.55047122545189</v>
      </c>
      <c r="C95" s="5">
        <f t="shared" si="30"/>
        <v>-18.395841656089267</v>
      </c>
      <c r="D95">
        <f t="shared" si="31"/>
        <v>18.55047122545189</v>
      </c>
      <c r="E95" s="5">
        <f t="shared" si="32"/>
        <v>2.7618673791265243E-3</v>
      </c>
      <c r="F95" s="5">
        <f t="shared" si="19"/>
        <v>-4.2706636347100658E-4</v>
      </c>
      <c r="G95" s="5">
        <f t="shared" si="20"/>
        <v>-0.94249147239999997</v>
      </c>
      <c r="H95">
        <f t="shared" si="33"/>
        <v>89</v>
      </c>
      <c r="I95">
        <f t="shared" si="21"/>
        <v>1.5533430342749532</v>
      </c>
      <c r="J95">
        <f t="shared" si="37"/>
        <v>19.600000000000001</v>
      </c>
      <c r="K95">
        <f t="shared" si="37"/>
        <v>19.028072000000002</v>
      </c>
      <c r="L95">
        <f t="shared" si="37"/>
        <v>4.7002633929191697</v>
      </c>
      <c r="M95">
        <f t="shared" si="34"/>
        <v>3.0155308344754737</v>
      </c>
      <c r="N95">
        <f t="shared" si="36"/>
        <v>1.4100825141859585</v>
      </c>
      <c r="O95">
        <f t="shared" si="24"/>
        <v>176.97649483216736</v>
      </c>
      <c r="P95">
        <f t="shared" si="25"/>
        <v>0.23621117776083297</v>
      </c>
      <c r="Q95">
        <f t="shared" si="26"/>
        <v>-5.550722999959231E-2</v>
      </c>
      <c r="R95">
        <f t="shared" si="27"/>
        <v>0.22959675066719085</v>
      </c>
      <c r="S95" t="str">
        <f t="shared" si="38"/>
        <v>-</v>
      </c>
      <c r="T95" t="str">
        <f t="shared" si="22"/>
        <v>No</v>
      </c>
      <c r="U95" t="str">
        <f t="shared" si="23"/>
        <v>No</v>
      </c>
    </row>
    <row r="96" spans="2:21">
      <c r="B96" s="5">
        <f t="shared" si="29"/>
        <v>18.47283285904</v>
      </c>
      <c r="C96" s="5">
        <f t="shared" si="30"/>
        <v>-18.47283285904</v>
      </c>
      <c r="D96">
        <f t="shared" si="31"/>
        <v>18.47283285904</v>
      </c>
      <c r="E96" s="5">
        <f t="shared" si="32"/>
        <v>2.7619157577283867E-3</v>
      </c>
      <c r="F96" s="5">
        <f t="shared" si="19"/>
        <v>-1.4989901170081392E-18</v>
      </c>
      <c r="G96" s="5">
        <f t="shared" si="20"/>
        <v>-0.94249147239999997</v>
      </c>
      <c r="H96">
        <f t="shared" si="33"/>
        <v>90</v>
      </c>
      <c r="I96">
        <f t="shared" si="21"/>
        <v>1.5707963267948966</v>
      </c>
      <c r="J96">
        <f t="shared" si="37"/>
        <v>19.600000000000001</v>
      </c>
      <c r="K96">
        <f t="shared" si="37"/>
        <v>19.028072000000002</v>
      </c>
      <c r="L96">
        <f t="shared" si="37"/>
        <v>4.7002633929191697</v>
      </c>
      <c r="M96">
        <f t="shared" si="34"/>
        <v>2.9902931758453288</v>
      </c>
      <c r="N96">
        <f t="shared" si="36"/>
        <v>1.3982812151488182</v>
      </c>
      <c r="O96">
        <f t="shared" si="24"/>
        <v>178.37477604731617</v>
      </c>
      <c r="P96">
        <f t="shared" si="25"/>
        <v>0.2371568542913195</v>
      </c>
      <c r="Q96">
        <f t="shared" si="26"/>
        <v>-5.5524143191487123E-2</v>
      </c>
      <c r="R96">
        <f t="shared" si="27"/>
        <v>0.23056548540535157</v>
      </c>
      <c r="S96" t="str">
        <f t="shared" si="38"/>
        <v>-</v>
      </c>
      <c r="T96" t="str">
        <f t="shared" si="22"/>
        <v>No</v>
      </c>
      <c r="U96" t="str">
        <f t="shared" si="23"/>
        <v>No</v>
      </c>
    </row>
    <row r="97" spans="2:21">
      <c r="B97" s="5">
        <f t="shared" si="29"/>
        <v>18.395841656089267</v>
      </c>
      <c r="C97" s="5">
        <f t="shared" si="30"/>
        <v>-18.55047122545189</v>
      </c>
      <c r="D97">
        <f t="shared" si="31"/>
        <v>18.395841656089267</v>
      </c>
      <c r="E97" s="5">
        <f t="shared" si="32"/>
        <v>2.7618673791265243E-3</v>
      </c>
      <c r="F97" s="5">
        <f t="shared" si="19"/>
        <v>4.2706636347100365E-4</v>
      </c>
      <c r="G97" s="5">
        <f t="shared" si="20"/>
        <v>-0.94249147239999997</v>
      </c>
      <c r="H97">
        <f t="shared" si="33"/>
        <v>91</v>
      </c>
      <c r="I97">
        <f t="shared" si="21"/>
        <v>1.5882496193148399</v>
      </c>
      <c r="J97">
        <f t="shared" si="37"/>
        <v>19.600000000000001</v>
      </c>
      <c r="K97">
        <f t="shared" si="37"/>
        <v>19.028072000000002</v>
      </c>
      <c r="L97">
        <f t="shared" si="37"/>
        <v>4.7002633929191697</v>
      </c>
      <c r="M97">
        <f t="shared" si="34"/>
        <v>2.9653672459091371</v>
      </c>
      <c r="N97">
        <f t="shared" si="36"/>
        <v>1.386625682547056</v>
      </c>
      <c r="O97">
        <f t="shared" si="24"/>
        <v>179.76140172986322</v>
      </c>
      <c r="P97">
        <f t="shared" si="25"/>
        <v>0.23809905976576898</v>
      </c>
      <c r="Q97">
        <f t="shared" si="26"/>
        <v>-5.552414319148484E-2</v>
      </c>
      <c r="R97">
        <f t="shared" si="27"/>
        <v>0.2315345153194113</v>
      </c>
      <c r="S97" t="str">
        <f t="shared" si="38"/>
        <v>-</v>
      </c>
      <c r="T97" t="str">
        <f t="shared" si="22"/>
        <v>No</v>
      </c>
      <c r="U97" t="str">
        <f t="shared" si="23"/>
        <v>No</v>
      </c>
    </row>
    <row r="98" spans="2:21">
      <c r="B98" s="5">
        <f t="shared" si="29"/>
        <v>18.319512719514343</v>
      </c>
      <c r="C98" s="5">
        <f t="shared" si="30"/>
        <v>-18.628740999885213</v>
      </c>
      <c r="D98">
        <f t="shared" si="31"/>
        <v>18.319512719514343</v>
      </c>
      <c r="E98" s="5">
        <f t="shared" si="32"/>
        <v>2.7617223022628106E-3</v>
      </c>
      <c r="F98" s="5">
        <f t="shared" si="19"/>
        <v>8.5400263839060522E-4</v>
      </c>
      <c r="G98" s="5">
        <f t="shared" si="20"/>
        <v>-0.94249147239999997</v>
      </c>
      <c r="H98">
        <f t="shared" si="33"/>
        <v>92</v>
      </c>
      <c r="I98">
        <f t="shared" si="21"/>
        <v>1.605702911834783</v>
      </c>
      <c r="J98">
        <f t="shared" si="37"/>
        <v>19.600000000000001</v>
      </c>
      <c r="K98">
        <f t="shared" si="37"/>
        <v>19.028072000000002</v>
      </c>
      <c r="L98">
        <f t="shared" si="37"/>
        <v>4.7002633929191697</v>
      </c>
      <c r="M98">
        <f t="shared" si="34"/>
        <v>2.9407553997804521</v>
      </c>
      <c r="N98">
        <f t="shared" si="36"/>
        <v>1.3751170176476204</v>
      </c>
      <c r="O98">
        <f t="shared" si="24"/>
        <v>181.13651874751085</v>
      </c>
      <c r="P98">
        <f t="shared" si="25"/>
        <v>0.23903755171177751</v>
      </c>
      <c r="Q98">
        <f t="shared" si="26"/>
        <v>-5.550722999959562E-2</v>
      </c>
      <c r="R98">
        <f t="shared" si="27"/>
        <v>0.232503545233471</v>
      </c>
      <c r="S98" t="str">
        <f t="shared" si="38"/>
        <v>-</v>
      </c>
      <c r="T98" t="str">
        <f t="shared" si="22"/>
        <v>No</v>
      </c>
      <c r="U98" t="str">
        <f t="shared" si="23"/>
        <v>No</v>
      </c>
    </row>
    <row r="99" spans="2:21">
      <c r="B99" s="5">
        <f t="shared" si="29"/>
        <v>18.243860514527793</v>
      </c>
      <c r="C99" s="5">
        <f t="shared" si="30"/>
        <v>-18.707625759756237</v>
      </c>
      <c r="D99">
        <f t="shared" si="31"/>
        <v>18.243860514527793</v>
      </c>
      <c r="E99" s="5">
        <f t="shared" si="32"/>
        <v>2.7614807038910567E-3</v>
      </c>
      <c r="F99" s="5">
        <f t="shared" si="19"/>
        <v>1.2806787758336549E-3</v>
      </c>
      <c r="G99" s="5">
        <f t="shared" si="20"/>
        <v>-0.94249147239999997</v>
      </c>
      <c r="H99">
        <f t="shared" si="33"/>
        <v>93</v>
      </c>
      <c r="I99">
        <f t="shared" si="21"/>
        <v>1.6231562043547265</v>
      </c>
      <c r="J99">
        <f t="shared" si="37"/>
        <v>19.600000000000001</v>
      </c>
      <c r="K99">
        <f t="shared" si="37"/>
        <v>19.028072000000002</v>
      </c>
      <c r="L99">
        <f t="shared" si="37"/>
        <v>4.7002633929191697</v>
      </c>
      <c r="M99">
        <f t="shared" si="34"/>
        <v>2.9164597262762308</v>
      </c>
      <c r="N99">
        <f t="shared" si="36"/>
        <v>1.3637561971953787</v>
      </c>
      <c r="O99">
        <f t="shared" si="24"/>
        <v>182.50027494470623</v>
      </c>
      <c r="P99">
        <f t="shared" si="25"/>
        <v>0.23997209128451619</v>
      </c>
      <c r="Q99">
        <f t="shared" si="26"/>
        <v>-5.5473408767734392E-2</v>
      </c>
      <c r="R99">
        <f t="shared" si="27"/>
        <v>0.23347227997163181</v>
      </c>
      <c r="S99" t="str">
        <f t="shared" si="38"/>
        <v>-</v>
      </c>
      <c r="T99" t="str">
        <f t="shared" si="22"/>
        <v>No</v>
      </c>
      <c r="U99" t="str">
        <f t="shared" si="23"/>
        <v>No</v>
      </c>
    </row>
    <row r="100" spans="2:21">
      <c r="B100" s="5">
        <f t="shared" si="29"/>
        <v>18.168898883629797</v>
      </c>
      <c r="C100" s="5">
        <f t="shared" si="30"/>
        <v>-18.78710840096133</v>
      </c>
      <c r="D100">
        <f t="shared" si="31"/>
        <v>18.168898883629797</v>
      </c>
      <c r="E100" s="5">
        <f t="shared" si="32"/>
        <v>2.7611428783616645E-3</v>
      </c>
      <c r="F100" s="5">
        <f t="shared" si="19"/>
        <v>1.7069648061153657E-3</v>
      </c>
      <c r="G100" s="5">
        <f t="shared" si="20"/>
        <v>-0.94249147239999997</v>
      </c>
      <c r="H100">
        <f t="shared" si="33"/>
        <v>94</v>
      </c>
      <c r="I100">
        <f t="shared" si="21"/>
        <v>1.6406094968746698</v>
      </c>
      <c r="J100">
        <f t="shared" si="37"/>
        <v>19.600000000000001</v>
      </c>
      <c r="K100">
        <f t="shared" si="37"/>
        <v>19.028072000000002</v>
      </c>
      <c r="L100">
        <f t="shared" si="37"/>
        <v>4.7002633929191697</v>
      </c>
      <c r="M100">
        <f t="shared" si="34"/>
        <v>2.8924820586765163</v>
      </c>
      <c r="N100">
        <f t="shared" si="36"/>
        <v>1.3525440784444189</v>
      </c>
      <c r="O100">
        <f t="shared" si="24"/>
        <v>183.85281902315066</v>
      </c>
      <c r="P100">
        <f t="shared" si="25"/>
        <v>0.24090244324161775</v>
      </c>
      <c r="Q100">
        <f t="shared" si="26"/>
        <v>-5.5422689798183676E-2</v>
      </c>
      <c r="R100">
        <f t="shared" si="27"/>
        <v>0.2344404244479078</v>
      </c>
      <c r="S100" t="str">
        <f t="shared" si="38"/>
        <v>-</v>
      </c>
      <c r="T100" t="str">
        <f t="shared" si="22"/>
        <v>No</v>
      </c>
      <c r="U100" t="str">
        <f t="shared" si="23"/>
        <v>No</v>
      </c>
    </row>
    <row r="101" spans="2:21">
      <c r="B101" s="5">
        <f t="shared" si="29"/>
        <v>18.094641061729334</v>
      </c>
      <c r="C101" s="5">
        <f t="shared" si="30"/>
        <v>-18.867171123785347</v>
      </c>
      <c r="D101">
        <f t="shared" si="31"/>
        <v>18.094641061729334</v>
      </c>
      <c r="E101" s="5">
        <f t="shared" si="32"/>
        <v>2.7607092372630027E-3</v>
      </c>
      <c r="F101" s="5">
        <f t="shared" si="19"/>
        <v>2.1327308783813947E-3</v>
      </c>
      <c r="G101" s="5">
        <f t="shared" si="20"/>
        <v>-0.94249147239999997</v>
      </c>
      <c r="H101">
        <f t="shared" si="33"/>
        <v>95</v>
      </c>
      <c r="I101">
        <f t="shared" si="21"/>
        <v>1.6580627893946132</v>
      </c>
      <c r="J101">
        <f t="shared" si="37"/>
        <v>19.600000000000001</v>
      </c>
      <c r="K101">
        <f t="shared" si="37"/>
        <v>19.028072000000002</v>
      </c>
      <c r="L101">
        <f t="shared" si="37"/>
        <v>4.7002633929191697</v>
      </c>
      <c r="M101">
        <f t="shared" si="34"/>
        <v>2.86882398533829</v>
      </c>
      <c r="N101">
        <f t="shared" si="36"/>
        <v>1.3414814041211551</v>
      </c>
      <c r="O101">
        <f t="shared" si="24"/>
        <v>185.19430042727183</v>
      </c>
      <c r="P101">
        <f t="shared" si="25"/>
        <v>0.24182837591717141</v>
      </c>
      <c r="Q101">
        <f t="shared" si="26"/>
        <v>-5.535508854042745E-2</v>
      </c>
      <c r="R101">
        <f t="shared" si="27"/>
        <v>0.23540768375611321</v>
      </c>
      <c r="S101" t="str">
        <f t="shared" si="38"/>
        <v>-</v>
      </c>
      <c r="T101" t="str">
        <f t="shared" si="22"/>
        <v>No</v>
      </c>
      <c r="U101" t="str">
        <f t="shared" si="23"/>
        <v>No</v>
      </c>
    </row>
    <row r="102" spans="2:21">
      <c r="B102" s="5">
        <f t="shared" si="29"/>
        <v>18.021099691363325</v>
      </c>
      <c r="C102" s="5">
        <f t="shared" si="30"/>
        <v>-18.947795419137179</v>
      </c>
      <c r="D102">
        <f t="shared" si="31"/>
        <v>18.021099691363325</v>
      </c>
      <c r="E102" s="5">
        <f t="shared" si="32"/>
        <v>2.7601803089199527E-3</v>
      </c>
      <c r="F102" s="5">
        <f t="shared" si="19"/>
        <v>2.5578473001616354E-3</v>
      </c>
      <c r="G102" s="5">
        <f t="shared" si="20"/>
        <v>-0.94249147239999997</v>
      </c>
      <c r="H102">
        <f t="shared" si="33"/>
        <v>96</v>
      </c>
      <c r="I102">
        <f t="shared" si="21"/>
        <v>1.6755160819145563</v>
      </c>
      <c r="J102">
        <f t="shared" si="37"/>
        <v>19.600000000000001</v>
      </c>
      <c r="K102">
        <f t="shared" si="37"/>
        <v>19.028072000000002</v>
      </c>
      <c r="L102">
        <f t="shared" si="37"/>
        <v>4.7002633929191697</v>
      </c>
      <c r="M102">
        <f t="shared" si="34"/>
        <v>2.8454868601496131</v>
      </c>
      <c r="N102">
        <f t="shared" si="36"/>
        <v>1.3305688073127573</v>
      </c>
      <c r="O102">
        <f t="shared" si="24"/>
        <v>186.52486923458457</v>
      </c>
      <c r="P102">
        <f t="shared" si="25"/>
        <v>0.24274966119496036</v>
      </c>
      <c r="Q102">
        <f t="shared" si="26"/>
        <v>-5.5270625586461924E-2</v>
      </c>
      <c r="R102">
        <f t="shared" si="27"/>
        <v>0.23637376325969259</v>
      </c>
      <c r="S102" t="str">
        <f t="shared" si="38"/>
        <v>-</v>
      </c>
      <c r="T102" t="str">
        <f t="shared" si="22"/>
        <v>No</v>
      </c>
      <c r="U102" t="str">
        <f t="shared" si="23"/>
        <v>No</v>
      </c>
    </row>
    <row r="103" spans="2:21">
      <c r="B103" s="5">
        <f t="shared" si="29"/>
        <v>17.948286837982177</v>
      </c>
      <c r="C103" s="5">
        <f t="shared" si="30"/>
        <v>-19.028962055157489</v>
      </c>
      <c r="D103">
        <f t="shared" si="31"/>
        <v>17.948286837982177</v>
      </c>
      <c r="E103" s="5">
        <f t="shared" si="32"/>
        <v>2.7595567377502249E-3</v>
      </c>
      <c r="F103" s="5">
        <f t="shared" si="19"/>
        <v>2.9821845768758294E-3</v>
      </c>
      <c r="G103" s="5">
        <f t="shared" si="20"/>
        <v>-0.94249147239999997</v>
      </c>
      <c r="H103">
        <f t="shared" si="33"/>
        <v>97</v>
      </c>
      <c r="I103">
        <f t="shared" si="21"/>
        <v>1.6929693744344996</v>
      </c>
      <c r="J103">
        <f t="shared" si="37"/>
        <v>19.600000000000001</v>
      </c>
      <c r="K103">
        <f t="shared" si="37"/>
        <v>19.028072000000002</v>
      </c>
      <c r="L103">
        <f t="shared" si="37"/>
        <v>4.7002633929191697</v>
      </c>
      <c r="M103">
        <f t="shared" si="34"/>
        <v>2.8224718128116071</v>
      </c>
      <c r="N103">
        <f t="shared" si="36"/>
        <v>1.3198068162750733</v>
      </c>
      <c r="O103">
        <f t="shared" si="24"/>
        <v>187.84467605085965</v>
      </c>
      <c r="P103">
        <f t="shared" si="25"/>
        <v>0.24366607448103808</v>
      </c>
      <c r="Q103">
        <f t="shared" si="26"/>
        <v>-5.516932666452621E-2</v>
      </c>
      <c r="R103">
        <f t="shared" si="27"/>
        <v>0.23733836868147043</v>
      </c>
      <c r="S103" t="str">
        <f t="shared" si="38"/>
        <v>-</v>
      </c>
      <c r="T103" t="str">
        <f t="shared" si="22"/>
        <v>No</v>
      </c>
      <c r="U103" t="str">
        <f t="shared" si="23"/>
        <v>No</v>
      </c>
    </row>
    <row r="104" spans="2:21">
      <c r="B104" s="5">
        <f t="shared" si="29"/>
        <v>17.876214005271926</v>
      </c>
      <c r="C104" s="5">
        <f t="shared" si="30"/>
        <v>-19.110651064245488</v>
      </c>
      <c r="D104">
        <f t="shared" si="31"/>
        <v>17.876214005271926</v>
      </c>
      <c r="E104" s="5">
        <f t="shared" si="32"/>
        <v>2.7588392834792357E-3</v>
      </c>
      <c r="F104" s="5">
        <f t="shared" si="19"/>
        <v>3.4056134512788308E-3</v>
      </c>
      <c r="G104" s="5">
        <f t="shared" si="20"/>
        <v>-0.94249147239999997</v>
      </c>
      <c r="H104">
        <f t="shared" si="33"/>
        <v>98</v>
      </c>
      <c r="I104">
        <f t="shared" si="21"/>
        <v>1.7104226669544427</v>
      </c>
      <c r="J104">
        <f t="shared" si="37"/>
        <v>19.600000000000001</v>
      </c>
      <c r="K104">
        <f t="shared" si="37"/>
        <v>19.028072000000002</v>
      </c>
      <c r="L104">
        <f t="shared" si="37"/>
        <v>4.7002633929191697</v>
      </c>
      <c r="M104">
        <f t="shared" si="34"/>
        <v>2.7997797589371798</v>
      </c>
      <c r="N104">
        <f t="shared" si="36"/>
        <v>1.3091958591548618</v>
      </c>
      <c r="O104">
        <f t="shared" si="24"/>
        <v>189.15387191001452</v>
      </c>
      <c r="P104">
        <f t="shared" si="25"/>
        <v>0.24457739467574136</v>
      </c>
      <c r="Q104">
        <f t="shared" si="26"/>
        <v>-5.5051222631254899E-2</v>
      </c>
      <c r="R104">
        <f t="shared" si="27"/>
        <v>0.23830120619329098</v>
      </c>
      <c r="S104" t="str">
        <f t="shared" si="38"/>
        <v>-</v>
      </c>
      <c r="T104" t="str">
        <f t="shared" si="22"/>
        <v>No</v>
      </c>
      <c r="U104" t="str">
        <f t="shared" si="23"/>
        <v>No</v>
      </c>
    </row>
    <row r="105" spans="2:21">
      <c r="B105" s="5">
        <f t="shared" si="29"/>
        <v>17.804892150484971</v>
      </c>
      <c r="C105" s="5">
        <f t="shared" si="30"/>
        <v>-19.192841730553518</v>
      </c>
      <c r="D105">
        <f t="shared" si="31"/>
        <v>17.804892150484971</v>
      </c>
      <c r="E105" s="5">
        <f t="shared" si="32"/>
        <v>2.7580288202144997E-3</v>
      </c>
      <c r="F105" s="5">
        <f t="shared" si="19"/>
        <v>3.8280049428336708E-3</v>
      </c>
      <c r="G105" s="5">
        <f t="shared" si="20"/>
        <v>-0.94249147239999997</v>
      </c>
      <c r="H105">
        <f t="shared" si="33"/>
        <v>99</v>
      </c>
      <c r="I105">
        <f t="shared" si="21"/>
        <v>1.7278759594743864</v>
      </c>
      <c r="J105">
        <f t="shared" si="37"/>
        <v>19.600000000000001</v>
      </c>
      <c r="K105">
        <f t="shared" si="37"/>
        <v>19.028072000000002</v>
      </c>
      <c r="L105">
        <f t="shared" si="37"/>
        <v>4.7002633929191697</v>
      </c>
      <c r="M105">
        <f t="shared" si="34"/>
        <v>2.7774114099566964</v>
      </c>
      <c r="N105">
        <f t="shared" si="36"/>
        <v>1.2987362686217492</v>
      </c>
      <c r="O105">
        <f t="shared" si="24"/>
        <v>190.45260817863627</v>
      </c>
      <c r="P105">
        <f t="shared" si="25"/>
        <v>0.24548340414523803</v>
      </c>
      <c r="Q105">
        <f t="shared" si="26"/>
        <v>-5.4916349462268955E-2</v>
      </c>
      <c r="R105">
        <f t="shared" si="27"/>
        <v>0.239261982505521</v>
      </c>
      <c r="S105" t="str">
        <f t="shared" si="38"/>
        <v>-</v>
      </c>
      <c r="T105" t="str">
        <f t="shared" si="22"/>
        <v>No</v>
      </c>
      <c r="U105" t="str">
        <f t="shared" si="23"/>
        <v>No</v>
      </c>
    </row>
    <row r="106" spans="2:21">
      <c r="B106" s="5">
        <f t="shared" si="29"/>
        <v>17.734331699753035</v>
      </c>
      <c r="C106" s="5">
        <f t="shared" si="30"/>
        <v>-19.275512578000139</v>
      </c>
      <c r="D106">
        <f t="shared" si="31"/>
        <v>17.734331699753035</v>
      </c>
      <c r="E106" s="5">
        <f t="shared" si="32"/>
        <v>2.7571263353806624E-3</v>
      </c>
      <c r="F106" s="5">
        <f t="shared" si="19"/>
        <v>4.2492303870001902E-3</v>
      </c>
      <c r="G106" s="5">
        <f t="shared" si="20"/>
        <v>-0.94249147239999997</v>
      </c>
      <c r="H106">
        <f t="shared" si="33"/>
        <v>100</v>
      </c>
      <c r="I106">
        <f t="shared" si="21"/>
        <v>1.7453292519943295</v>
      </c>
      <c r="J106">
        <f t="shared" si="37"/>
        <v>19.600000000000001</v>
      </c>
      <c r="K106">
        <f t="shared" si="37"/>
        <v>19.028072000000002</v>
      </c>
      <c r="L106">
        <f t="shared" si="37"/>
        <v>4.7002633929191697</v>
      </c>
      <c r="M106">
        <f t="shared" si="34"/>
        <v>2.7553672828220068</v>
      </c>
      <c r="N106">
        <f t="shared" si="36"/>
        <v>1.2884282864058998</v>
      </c>
      <c r="O106">
        <f t="shared" si="24"/>
        <v>191.74103646504216</v>
      </c>
      <c r="P106">
        <f t="shared" si="25"/>
        <v>0.24638388869270597</v>
      </c>
      <c r="Q106">
        <f t="shared" si="26"/>
        <v>-5.4764748241258911E-2</v>
      </c>
      <c r="R106">
        <f t="shared" si="27"/>
        <v>0.24022040495638847</v>
      </c>
      <c r="S106" t="str">
        <f t="shared" si="38"/>
        <v>-</v>
      </c>
      <c r="T106" t="str">
        <f t="shared" si="22"/>
        <v>No</v>
      </c>
      <c r="U106" t="str">
        <f t="shared" si="23"/>
        <v>No</v>
      </c>
    </row>
    <row r="107" spans="2:21">
      <c r="B107" s="5">
        <f t="shared" si="29"/>
        <v>17.664542563357873</v>
      </c>
      <c r="C107" s="5">
        <f t="shared" si="30"/>
        <v>-19.358641358854229</v>
      </c>
      <c r="D107">
        <f t="shared" si="31"/>
        <v>17.664542563357873</v>
      </c>
      <c r="E107" s="5">
        <f t="shared" si="32"/>
        <v>2.7561329285164778E-3</v>
      </c>
      <c r="F107" s="5">
        <f t="shared" si="19"/>
        <v>4.6691614744276168E-3</v>
      </c>
      <c r="G107" s="5">
        <f t="shared" si="20"/>
        <v>-0.94249147239999997</v>
      </c>
      <c r="H107">
        <f t="shared" si="33"/>
        <v>101</v>
      </c>
      <c r="I107">
        <f t="shared" si="21"/>
        <v>1.7627825445142729</v>
      </c>
      <c r="J107">
        <f t="shared" si="37"/>
        <v>19.600000000000001</v>
      </c>
      <c r="K107">
        <f t="shared" si="37"/>
        <v>19.028072000000002</v>
      </c>
      <c r="L107">
        <f t="shared" si="37"/>
        <v>4.7002633929191697</v>
      </c>
      <c r="M107">
        <f t="shared" si="34"/>
        <v>2.7336477095014207</v>
      </c>
      <c r="N107">
        <f t="shared" si="36"/>
        <v>1.27827206773793</v>
      </c>
      <c r="O107">
        <f t="shared" si="24"/>
        <v>193.01930853278009</v>
      </c>
      <c r="P107">
        <f t="shared" si="25"/>
        <v>0.24727863752919263</v>
      </c>
      <c r="Q107">
        <f t="shared" si="26"/>
        <v>-5.4596465147410254E-2</v>
      </c>
      <c r="R107">
        <f t="shared" si="27"/>
        <v>0.24117618160113047</v>
      </c>
      <c r="S107" t="str">
        <f t="shared" si="38"/>
        <v>-</v>
      </c>
      <c r="T107" t="str">
        <f t="shared" si="22"/>
        <v>No</v>
      </c>
      <c r="U107" t="str">
        <f t="shared" si="23"/>
        <v>No</v>
      </c>
    </row>
    <row r="108" spans="2:21">
      <c r="B108" s="5">
        <f t="shared" si="29"/>
        <v>17.595534150936594</v>
      </c>
      <c r="C108" s="5">
        <f t="shared" si="30"/>
        <v>-19.44220504294433</v>
      </c>
      <c r="D108">
        <f t="shared" si="31"/>
        <v>17.595534150936594</v>
      </c>
      <c r="E108" s="5">
        <f t="shared" si="32"/>
        <v>2.7550498099351856E-3</v>
      </c>
      <c r="F108" s="5">
        <f t="shared" si="19"/>
        <v>5.0876702900387429E-3</v>
      </c>
      <c r="G108" s="5">
        <f t="shared" si="20"/>
        <v>-0.94249147239999997</v>
      </c>
      <c r="H108">
        <f t="shared" si="33"/>
        <v>102</v>
      </c>
      <c r="I108">
        <f t="shared" si="21"/>
        <v>1.780235837034216</v>
      </c>
      <c r="J108">
        <f t="shared" si="37"/>
        <v>19.600000000000001</v>
      </c>
      <c r="K108">
        <f t="shared" si="37"/>
        <v>19.028072000000002</v>
      </c>
      <c r="L108">
        <f t="shared" si="37"/>
        <v>4.7002633929191697</v>
      </c>
      <c r="M108">
        <f t="shared" si="34"/>
        <v>2.7122528462593087</v>
      </c>
      <c r="N108">
        <f t="shared" si="36"/>
        <v>1.2682676856881112</v>
      </c>
      <c r="O108">
        <f t="shared" si="24"/>
        <v>194.28757621846819</v>
      </c>
      <c r="P108">
        <f t="shared" si="25"/>
        <v>0.24816744324427825</v>
      </c>
      <c r="Q108">
        <f t="shared" si="26"/>
        <v>-5.4411551441396484E-2</v>
      </c>
      <c r="R108">
        <f t="shared" si="27"/>
        <v>0.24212902130092195</v>
      </c>
      <c r="S108" t="str">
        <f t="shared" si="38"/>
        <v>-</v>
      </c>
      <c r="T108" t="str">
        <f t="shared" si="22"/>
        <v>No</v>
      </c>
      <c r="U108" t="str">
        <f t="shared" si="23"/>
        <v>No</v>
      </c>
    </row>
    <row r="109" spans="2:21">
      <c r="B109" s="5">
        <f t="shared" si="29"/>
        <v>17.527315386600357</v>
      </c>
      <c r="C109" s="5">
        <f t="shared" si="30"/>
        <v>-19.52617980754933</v>
      </c>
      <c r="D109">
        <f t="shared" si="31"/>
        <v>17.527315386600357</v>
      </c>
      <c r="E109" s="5">
        <f t="shared" si="32"/>
        <v>2.7538782992499351E-3</v>
      </c>
      <c r="F109" s="5">
        <f t="shared" si="19"/>
        <v>5.5046293519941608E-3</v>
      </c>
      <c r="G109" s="5">
        <f t="shared" si="20"/>
        <v>-0.94249147239999997</v>
      </c>
      <c r="H109">
        <f t="shared" si="33"/>
        <v>103</v>
      </c>
      <c r="I109">
        <f t="shared" si="21"/>
        <v>1.7976891295541593</v>
      </c>
      <c r="J109">
        <f t="shared" si="37"/>
        <v>19.600000000000001</v>
      </c>
      <c r="K109">
        <f t="shared" si="37"/>
        <v>19.028072000000002</v>
      </c>
      <c r="L109">
        <f t="shared" si="37"/>
        <v>4.7002633929191697</v>
      </c>
      <c r="M109">
        <f t="shared" si="34"/>
        <v>2.6911826827150365</v>
      </c>
      <c r="N109">
        <f t="shared" si="36"/>
        <v>1.2584151354023885</v>
      </c>
      <c r="O109">
        <f t="shared" si="24"/>
        <v>195.54599135387059</v>
      </c>
      <c r="P109">
        <f t="shared" si="25"/>
        <v>0.24905010177656239</v>
      </c>
      <c r="Q109">
        <f t="shared" si="26"/>
        <v>-5.4210063449708391E-2</v>
      </c>
      <c r="R109">
        <f t="shared" si="27"/>
        <v>0.24307863381156042</v>
      </c>
      <c r="S109" t="str">
        <f t="shared" si="38"/>
        <v>-</v>
      </c>
      <c r="T109" t="str">
        <f t="shared" si="22"/>
        <v>No</v>
      </c>
      <c r="U109" t="str">
        <f t="shared" si="23"/>
        <v>No</v>
      </c>
    </row>
    <row r="110" spans="2:21">
      <c r="B110" s="5">
        <f t="shared" si="29"/>
        <v>17.459894723946441</v>
      </c>
      <c r="C110" s="5">
        <f t="shared" si="30"/>
        <v>-19.610541028028127</v>
      </c>
      <c r="D110">
        <f t="shared" si="31"/>
        <v>17.459894723946441</v>
      </c>
      <c r="E110" s="5">
        <f t="shared" si="32"/>
        <v>2.7526198237660415E-3</v>
      </c>
      <c r="F110" s="5">
        <f t="shared" si="19"/>
        <v>5.919911650524419E-3</v>
      </c>
      <c r="G110" s="5">
        <f t="shared" si="20"/>
        <v>-0.94249147239999997</v>
      </c>
      <c r="H110">
        <f t="shared" si="33"/>
        <v>104</v>
      </c>
      <c r="I110">
        <f t="shared" si="21"/>
        <v>1.8151424220741026</v>
      </c>
      <c r="J110">
        <f t="shared" si="37"/>
        <v>19.600000000000001</v>
      </c>
      <c r="K110">
        <f t="shared" si="37"/>
        <v>19.028072000000002</v>
      </c>
      <c r="L110">
        <f t="shared" si="37"/>
        <v>4.7002633929191697</v>
      </c>
      <c r="M110">
        <f t="shared" si="34"/>
        <v>2.670437050676929</v>
      </c>
      <c r="N110">
        <f t="shared" si="36"/>
        <v>1.2487143382332031</v>
      </c>
      <c r="O110">
        <f t="shared" si="24"/>
        <v>196.7947056921038</v>
      </c>
      <c r="P110">
        <f t="shared" si="25"/>
        <v>0.24992641238408747</v>
      </c>
      <c r="Q110">
        <f t="shared" si="26"/>
        <v>-5.399206254755512E-2</v>
      </c>
      <c r="R110">
        <f t="shared" si="27"/>
        <v>0.24402472987187562</v>
      </c>
      <c r="S110" t="str">
        <f t="shared" si="38"/>
        <v>-</v>
      </c>
      <c r="T110" t="str">
        <f t="shared" si="22"/>
        <v>No</v>
      </c>
      <c r="U110" t="str">
        <f t="shared" si="23"/>
        <v>No</v>
      </c>
    </row>
    <row r="111" spans="2:21">
      <c r="B111" s="5">
        <f t="shared" si="29"/>
        <v>17.393280160945441</v>
      </c>
      <c r="C111" s="5">
        <f t="shared" si="30"/>
        <v>-19.695263269247519</v>
      </c>
      <c r="D111">
        <f t="shared" si="31"/>
        <v>17.393280160945441</v>
      </c>
      <c r="E111" s="5">
        <f t="shared" si="32"/>
        <v>2.751275916742027E-3</v>
      </c>
      <c r="F111" s="5">
        <f t="shared" si="19"/>
        <v>6.3333906866184621E-3</v>
      </c>
      <c r="G111" s="5">
        <f t="shared" si="20"/>
        <v>-0.94249147239999997</v>
      </c>
      <c r="H111">
        <f t="shared" si="33"/>
        <v>105</v>
      </c>
      <c r="I111">
        <f t="shared" si="21"/>
        <v>1.8325957145940461</v>
      </c>
      <c r="J111">
        <f t="shared" si="37"/>
        <v>19.600000000000001</v>
      </c>
      <c r="K111">
        <f t="shared" si="37"/>
        <v>19.028072000000002</v>
      </c>
      <c r="L111">
        <f t="shared" si="37"/>
        <v>4.7002633929191697</v>
      </c>
      <c r="M111">
        <f t="shared" si="34"/>
        <v>2.6500156327478388</v>
      </c>
      <c r="N111">
        <f>M111/J111/K111/PI()*$K$3</f>
        <v>1.2391651457635122</v>
      </c>
      <c r="O111">
        <f t="shared" si="24"/>
        <v>198.03387083786731</v>
      </c>
      <c r="P111">
        <f t="shared" si="25"/>
        <v>0.25079617761471351</v>
      </c>
      <c r="Q111">
        <f t="shared" si="26"/>
        <v>-5.3757615140115483E-2</v>
      </c>
      <c r="R111">
        <f t="shared" si="27"/>
        <v>0.24496702129184281</v>
      </c>
      <c r="S111" t="str">
        <f t="shared" si="38"/>
        <v>-</v>
      </c>
      <c r="T111" t="str">
        <f t="shared" si="22"/>
        <v>No</v>
      </c>
      <c r="U111" t="str">
        <f t="shared" si="23"/>
        <v>No</v>
      </c>
    </row>
    <row r="112" spans="2:21">
      <c r="B112" s="5">
        <f t="shared" si="29"/>
        <v>17.327479254686544</v>
      </c>
      <c r="C112" s="5">
        <f t="shared" si="30"/>
        <v>-19.780320277868999</v>
      </c>
      <c r="D112">
        <f t="shared" si="31"/>
        <v>17.327479254686544</v>
      </c>
      <c r="E112" s="5">
        <f t="shared" si="32"/>
        <v>2.7498482155215863E-3</v>
      </c>
      <c r="F112" s="5">
        <f t="shared" si="19"/>
        <v>6.7449405105564153E-3</v>
      </c>
      <c r="G112" s="5">
        <f t="shared" si="20"/>
        <v>-0.94249147239999997</v>
      </c>
      <c r="H112">
        <f t="shared" si="33"/>
        <v>106</v>
      </c>
      <c r="I112">
        <f t="shared" si="21"/>
        <v>1.8500490071139892</v>
      </c>
      <c r="J112">
        <f t="shared" si="37"/>
        <v>19.600000000000001</v>
      </c>
      <c r="K112">
        <f t="shared" si="37"/>
        <v>19.028072000000002</v>
      </c>
      <c r="L112">
        <f t="shared" si="37"/>
        <v>4.7002633929191697</v>
      </c>
      <c r="M112">
        <f t="shared" si="34"/>
        <v>2.6299179706997911</v>
      </c>
      <c r="N112">
        <f t="shared" ref="N112:N136" si="39">M112/J112/K112/PI()*$K$3</f>
        <v>1.2297673437228309</v>
      </c>
      <c r="O112">
        <f t="shared" si="24"/>
        <v>199.26363818159015</v>
      </c>
      <c r="P112">
        <f t="shared" si="25"/>
        <v>0.25165920327653829</v>
      </c>
      <c r="Q112">
        <f t="shared" si="26"/>
        <v>-5.3506792642338291E-2</v>
      </c>
      <c r="R112">
        <f t="shared" si="27"/>
        <v>0.24590522104036719</v>
      </c>
      <c r="S112" t="str">
        <f t="shared" si="38"/>
        <v>-</v>
      </c>
      <c r="T112" t="str">
        <f t="shared" si="22"/>
        <v>No</v>
      </c>
      <c r="U112" t="str">
        <f t="shared" si="23"/>
        <v>No</v>
      </c>
    </row>
    <row r="113" spans="2:21">
      <c r="B113" s="5">
        <f t="shared" si="29"/>
        <v>17.262499135965324</v>
      </c>
      <c r="C113" s="5">
        <f t="shared" si="30"/>
        <v>-19.86568497555653</v>
      </c>
      <c r="D113">
        <f t="shared" si="31"/>
        <v>17.262499135965324</v>
      </c>
      <c r="E113" s="5">
        <f t="shared" si="32"/>
        <v>2.7483384595387377E-3</v>
      </c>
      <c r="F113" s="5">
        <f t="shared" si="19"/>
        <v>7.1544357602751543E-3</v>
      </c>
      <c r="G113" s="5">
        <f t="shared" si="20"/>
        <v>-0.94249147239999997</v>
      </c>
      <c r="H113">
        <f t="shared" si="33"/>
        <v>107</v>
      </c>
      <c r="I113">
        <f t="shared" si="21"/>
        <v>1.8675022996339325</v>
      </c>
      <c r="J113">
        <f t="shared" si="37"/>
        <v>19.600000000000001</v>
      </c>
      <c r="K113">
        <f t="shared" si="37"/>
        <v>19.028072000000002</v>
      </c>
      <c r="L113">
        <f t="shared" si="37"/>
        <v>4.7002633929191697</v>
      </c>
      <c r="M113">
        <f t="shared" si="34"/>
        <v>2.6101434736159099</v>
      </c>
      <c r="N113">
        <f t="shared" si="39"/>
        <v>1.220520655794451</v>
      </c>
      <c r="O113">
        <f t="shared" si="24"/>
        <v>200.4841588373846</v>
      </c>
      <c r="P113">
        <f t="shared" si="25"/>
        <v>0.25251529840839565</v>
      </c>
      <c r="Q113">
        <f t="shared" si="26"/>
        <v>-5.3239671457197477E-2</v>
      </c>
      <c r="R113">
        <f t="shared" si="27"/>
        <v>0.2468390433327167</v>
      </c>
      <c r="S113" t="str">
        <f t="shared" si="38"/>
        <v>-</v>
      </c>
      <c r="T113" t="str">
        <f t="shared" si="22"/>
        <v>No</v>
      </c>
      <c r="U113" t="str">
        <f t="shared" si="23"/>
        <v>No</v>
      </c>
    </row>
    <row r="114" spans="2:21">
      <c r="B114" s="5">
        <f t="shared" si="29"/>
        <v>17.19834652369984</v>
      </c>
      <c r="C114" s="5">
        <f t="shared" si="30"/>
        <v>-19.951329453168565</v>
      </c>
      <c r="D114">
        <f t="shared" si="31"/>
        <v>17.19834652369984</v>
      </c>
      <c r="E114" s="5">
        <f t="shared" si="32"/>
        <v>2.7467484881985855E-3</v>
      </c>
      <c r="F114" s="5">
        <f t="shared" si="19"/>
        <v>7.5617516995547364E-3</v>
      </c>
      <c r="G114" s="5">
        <f t="shared" si="20"/>
        <v>-0.94249147239999997</v>
      </c>
      <c r="H114">
        <f t="shared" si="33"/>
        <v>108</v>
      </c>
      <c r="I114">
        <f t="shared" si="21"/>
        <v>1.8849555921538759</v>
      </c>
      <c r="J114">
        <f t="shared" si="37"/>
        <v>19.600000000000001</v>
      </c>
      <c r="K114">
        <f t="shared" si="37"/>
        <v>19.028072000000002</v>
      </c>
      <c r="L114">
        <f t="shared" si="37"/>
        <v>4.7002633929191697</v>
      </c>
      <c r="M114">
        <f t="shared" si="34"/>
        <v>2.5906914257986271</v>
      </c>
      <c r="N114">
        <f t="shared" si="39"/>
        <v>1.2114247473133724</v>
      </c>
      <c r="O114">
        <f t="shared" si="24"/>
        <v>201.69558358469797</v>
      </c>
      <c r="P114">
        <f t="shared" si="25"/>
        <v>0.25336427525047317</v>
      </c>
      <c r="Q114">
        <f t="shared" si="26"/>
        <v>-5.2956332952383937E-2</v>
      </c>
      <c r="R114">
        <f t="shared" si="27"/>
        <v>0.2477682037175751</v>
      </c>
      <c r="S114" t="str">
        <f>IF((D114=MAX(D$6:D$366)),"Apogee",IF((D114=MIN(D$6:D$366)),"Perigee","-"))</f>
        <v>-</v>
      </c>
      <c r="T114" t="str">
        <f t="shared" si="22"/>
        <v>No</v>
      </c>
      <c r="U114" t="str">
        <f t="shared" si="23"/>
        <v>No</v>
      </c>
    </row>
    <row r="115" spans="2:21">
      <c r="B115" s="5">
        <f t="shared" si="29"/>
        <v>17.135027739161949</v>
      </c>
      <c r="C115" s="5">
        <f t="shared" si="30"/>
        <v>-20.037224965998586</v>
      </c>
      <c r="D115">
        <f t="shared" si="31"/>
        <v>17.135027739161949</v>
      </c>
      <c r="E115" s="5">
        <f t="shared" si="32"/>
        <v>2.7450802386362909E-3</v>
      </c>
      <c r="F115" s="5">
        <f t="shared" si="19"/>
        <v>7.9667642560142977E-3</v>
      </c>
      <c r="G115" s="5">
        <f t="shared" si="20"/>
        <v>-0.94249147239999997</v>
      </c>
      <c r="H115">
        <f t="shared" si="33"/>
        <v>109</v>
      </c>
      <c r="I115">
        <f t="shared" si="21"/>
        <v>1.902408884673819</v>
      </c>
      <c r="J115">
        <f t="shared" si="37"/>
        <v>19.600000000000001</v>
      </c>
      <c r="K115">
        <f t="shared" si="37"/>
        <v>19.028072000000002</v>
      </c>
      <c r="L115">
        <f t="shared" si="37"/>
        <v>4.7002633929191697</v>
      </c>
      <c r="M115">
        <f t="shared" si="34"/>
        <v>2.5715609944438151</v>
      </c>
      <c r="N115">
        <f t="shared" si="39"/>
        <v>1.2024792288547799</v>
      </c>
      <c r="O115">
        <f t="shared" si="24"/>
        <v>202.89806281355274</v>
      </c>
      <c r="P115">
        <f t="shared" si="25"/>
        <v>0.25420594921511525</v>
      </c>
      <c r="Q115">
        <f t="shared" si="26"/>
        <v>-5.265686343554974E-2</v>
      </c>
      <c r="R115">
        <f t="shared" si="27"/>
        <v>0.24869241916368826</v>
      </c>
      <c r="S115" t="str">
        <f t="shared" ref="S115:S140" si="40">IF((D115=MAX(D$6:D$366)),"Apogee",IF((D115=MIN(D$6:D$366)),"Perigee","-"))</f>
        <v>-</v>
      </c>
      <c r="T115" t="str">
        <f t="shared" si="22"/>
        <v>No</v>
      </c>
      <c r="U115" t="str">
        <f t="shared" si="23"/>
        <v>No</v>
      </c>
    </row>
    <row r="116" spans="2:21">
      <c r="B116" s="5">
        <f t="shared" si="29"/>
        <v>17.072548720012065</v>
      </c>
      <c r="C116" s="5">
        <f t="shared" si="30"/>
        <v>-20.123341930129424</v>
      </c>
      <c r="D116">
        <f t="shared" si="31"/>
        <v>17.072548720012065</v>
      </c>
      <c r="E116" s="5">
        <f t="shared" si="32"/>
        <v>2.7433357433569736E-3</v>
      </c>
      <c r="F116" s="5">
        <f t="shared" si="19"/>
        <v>8.3693500589057061E-3</v>
      </c>
      <c r="G116" s="5">
        <f t="shared" si="20"/>
        <v>-0.94249147239999997</v>
      </c>
      <c r="H116">
        <f t="shared" si="33"/>
        <v>110</v>
      </c>
      <c r="I116">
        <f t="shared" si="21"/>
        <v>1.9198621771937625</v>
      </c>
      <c r="J116">
        <f t="shared" si="37"/>
        <v>19.600000000000001</v>
      </c>
      <c r="K116">
        <f t="shared" si="37"/>
        <v>19.028072000000002</v>
      </c>
      <c r="L116">
        <f t="shared" si="37"/>
        <v>4.7002633929191697</v>
      </c>
      <c r="M116">
        <f t="shared" si="34"/>
        <v>2.5527512370811296</v>
      </c>
      <c r="N116">
        <f t="shared" si="39"/>
        <v>1.193683659713197</v>
      </c>
      <c r="O116">
        <f t="shared" si="24"/>
        <v>204.09174647326594</v>
      </c>
      <c r="P116">
        <f t="shared" si="25"/>
        <v>0.25504013885783366</v>
      </c>
      <c r="Q116">
        <f t="shared" si="26"/>
        <v>-5.2341354128023203E-2</v>
      </c>
      <c r="R116">
        <f t="shared" si="27"/>
        <v>0.24961140814607805</v>
      </c>
      <c r="S116" t="str">
        <f t="shared" si="40"/>
        <v>-</v>
      </c>
      <c r="T116" t="str">
        <f t="shared" si="22"/>
        <v>No</v>
      </c>
      <c r="U116" t="str">
        <f t="shared" si="23"/>
        <v>No</v>
      </c>
    </row>
    <row r="117" spans="2:21">
      <c r="B117" s="5">
        <f t="shared" si="29"/>
        <v>17.010915034126768</v>
      </c>
      <c r="C117" s="5">
        <f t="shared" si="30"/>
        <v>-20.209649919967333</v>
      </c>
      <c r="D117">
        <f t="shared" si="31"/>
        <v>17.010915034126768</v>
      </c>
      <c r="E117" s="5">
        <f t="shared" si="32"/>
        <v>2.74151712775941E-3</v>
      </c>
      <c r="F117" s="5">
        <f t="shared" si="19"/>
        <v>8.7693864766934543E-3</v>
      </c>
      <c r="G117" s="5">
        <f t="shared" si="20"/>
        <v>-0.94249147239999997</v>
      </c>
      <c r="H117">
        <f t="shared" si="33"/>
        <v>111</v>
      </c>
      <c r="I117">
        <f t="shared" si="21"/>
        <v>1.9373154697137058</v>
      </c>
      <c r="J117">
        <f t="shared" si="37"/>
        <v>19.600000000000001</v>
      </c>
      <c r="K117">
        <f t="shared" si="37"/>
        <v>19.028072000000002</v>
      </c>
      <c r="L117">
        <f t="shared" si="37"/>
        <v>4.7002633929191697</v>
      </c>
      <c r="M117">
        <f t="shared" si="34"/>
        <v>2.5342611087814282</v>
      </c>
      <c r="N117">
        <f t="shared" si="39"/>
        <v>1.1850375512727243</v>
      </c>
      <c r="O117">
        <f t="shared" si="24"/>
        <v>205.27678402453867</v>
      </c>
      <c r="P117">
        <f t="shared" si="25"/>
        <v>0.25586666584855738</v>
      </c>
      <c r="Q117">
        <f t="shared" si="26"/>
        <v>-5.2009901136975137E-2</v>
      </c>
      <c r="R117">
        <f t="shared" si="27"/>
        <v>0.25052489073179818</v>
      </c>
      <c r="S117" t="str">
        <f t="shared" si="40"/>
        <v>-</v>
      </c>
      <c r="T117" t="str">
        <f t="shared" si="22"/>
        <v>No</v>
      </c>
      <c r="U117" t="str">
        <f t="shared" si="23"/>
        <v>No</v>
      </c>
    </row>
    <row r="118" spans="2:21">
      <c r="B118" s="5">
        <f t="shared" si="29"/>
        <v>16.950131893209537</v>
      </c>
      <c r="C118" s="5">
        <f t="shared" si="30"/>
        <v>-20.296117667022191</v>
      </c>
      <c r="D118">
        <f t="shared" si="31"/>
        <v>16.950131893209537</v>
      </c>
      <c r="E118" s="5">
        <f t="shared" si="32"/>
        <v>2.739626607546571E-3</v>
      </c>
      <c r="F118" s="5">
        <f t="shared" si="19"/>
        <v>9.1667516544094458E-3</v>
      </c>
      <c r="G118" s="5">
        <f t="shared" si="20"/>
        <v>-0.94249147239999997</v>
      </c>
      <c r="H118">
        <f t="shared" si="33"/>
        <v>112</v>
      </c>
      <c r="I118">
        <f t="shared" si="21"/>
        <v>1.9547687622336491</v>
      </c>
      <c r="J118">
        <f t="shared" si="37"/>
        <v>19.600000000000001</v>
      </c>
      <c r="K118">
        <f t="shared" si="37"/>
        <v>19.028072000000002</v>
      </c>
      <c r="L118">
        <f t="shared" si="37"/>
        <v>4.7002633929191697</v>
      </c>
      <c r="M118">
        <f t="shared" si="34"/>
        <v>2.5160894691326612</v>
      </c>
      <c r="N118">
        <f t="shared" si="39"/>
        <v>1.1765403702690118</v>
      </c>
      <c r="O118">
        <f t="shared" si="24"/>
        <v>206.45332439480768</v>
      </c>
      <c r="P118">
        <f t="shared" si="25"/>
        <v>0.25668535494318928</v>
      </c>
      <c r="Q118">
        <f t="shared" si="26"/>
        <v>-5.1662605426223265E-2</v>
      </c>
      <c r="R118">
        <f t="shared" si="27"/>
        <v>0.25143258866520352</v>
      </c>
      <c r="S118" t="str">
        <f t="shared" si="40"/>
        <v>-</v>
      </c>
      <c r="T118" t="str">
        <f t="shared" si="22"/>
        <v>No</v>
      </c>
      <c r="U118" t="str">
        <f t="shared" si="23"/>
        <v>No</v>
      </c>
    </row>
    <row r="119" spans="2:21">
      <c r="B119" s="5">
        <f t="shared" si="29"/>
        <v>16.890204166176325</v>
      </c>
      <c r="C119" s="5">
        <f t="shared" si="30"/>
        <v>-20.382713060000714</v>
      </c>
      <c r="D119">
        <f t="shared" si="31"/>
        <v>16.890204166176325</v>
      </c>
      <c r="E119" s="5">
        <f t="shared" si="32"/>
        <v>2.7376664860261218E-3</v>
      </c>
      <c r="F119" s="5">
        <f t="shared" si="19"/>
        <v>9.5613245507711834E-3</v>
      </c>
      <c r="G119" s="5">
        <f t="shared" si="20"/>
        <v>-0.94249147239999997</v>
      </c>
      <c r="H119">
        <f t="shared" si="33"/>
        <v>113</v>
      </c>
      <c r="I119">
        <f t="shared" si="21"/>
        <v>1.9722220547535922</v>
      </c>
      <c r="J119">
        <f t="shared" si="37"/>
        <v>19.600000000000001</v>
      </c>
      <c r="K119">
        <f t="shared" si="37"/>
        <v>19.028072000000002</v>
      </c>
      <c r="L119">
        <f t="shared" si="37"/>
        <v>4.7002633929191697</v>
      </c>
      <c r="M119">
        <f t="shared" si="34"/>
        <v>2.4982350889861107</v>
      </c>
      <c r="N119">
        <f t="shared" si="39"/>
        <v>1.168191541943846</v>
      </c>
      <c r="O119">
        <f t="shared" si="24"/>
        <v>207.62151593675154</v>
      </c>
      <c r="P119">
        <f t="shared" si="25"/>
        <v>0.25749603395544163</v>
      </c>
      <c r="Q119">
        <f t="shared" si="26"/>
        <v>-5.1299572785378923E-2</v>
      </c>
      <c r="R119">
        <f t="shared" si="27"/>
        <v>0.25233422545271095</v>
      </c>
      <c r="S119" t="str">
        <f t="shared" si="40"/>
        <v>-</v>
      </c>
      <c r="T119" t="str">
        <f t="shared" si="22"/>
        <v>No</v>
      </c>
      <c r="U119" t="str">
        <f t="shared" si="23"/>
        <v>No</v>
      </c>
    </row>
    <row r="120" spans="2:21">
      <c r="B120" s="5">
        <f t="shared" si="29"/>
        <v>16.831136392308178</v>
      </c>
      <c r="C120" s="5">
        <f t="shared" si="30"/>
        <v>-20.469403146279401</v>
      </c>
      <c r="D120">
        <f t="shared" si="31"/>
        <v>16.831136392308178</v>
      </c>
      <c r="E120" s="5">
        <f t="shared" si="32"/>
        <v>2.7356391513042038E-3</v>
      </c>
      <c r="F120" s="5">
        <f t="shared" si="19"/>
        <v>9.9529849750521291E-3</v>
      </c>
      <c r="G120" s="5">
        <f t="shared" si="20"/>
        <v>-0.94249147239999997</v>
      </c>
      <c r="H120">
        <f t="shared" si="33"/>
        <v>114</v>
      </c>
      <c r="I120">
        <f t="shared" si="21"/>
        <v>1.9896753472735356</v>
      </c>
      <c r="J120">
        <f t="shared" si="37"/>
        <v>19.600000000000001</v>
      </c>
      <c r="K120">
        <f t="shared" si="37"/>
        <v>19.028072000000002</v>
      </c>
      <c r="L120">
        <f t="shared" si="37"/>
        <v>4.7002633929191697</v>
      </c>
      <c r="M120">
        <f t="shared" si="34"/>
        <v>2.4806966569753044</v>
      </c>
      <c r="N120">
        <f t="shared" si="39"/>
        <v>1.1599904530934384</v>
      </c>
      <c r="O120">
        <f t="shared" si="24"/>
        <v>208.78150638984496</v>
      </c>
      <c r="P120">
        <f t="shared" si="25"/>
        <v>0.25829853372904937</v>
      </c>
      <c r="Q120">
        <f t="shared" si="26"/>
        <v>-5.0920913797718237E-2</v>
      </c>
      <c r="R120">
        <f t="shared" si="27"/>
        <v>0.2532295264470204</v>
      </c>
      <c r="S120" t="str">
        <f t="shared" si="40"/>
        <v>-</v>
      </c>
      <c r="T120" t="str">
        <f t="shared" si="22"/>
        <v>No</v>
      </c>
      <c r="U120" t="str">
        <f t="shared" si="23"/>
        <v>No</v>
      </c>
    </row>
    <row r="121" spans="2:21">
      <c r="B121" s="5">
        <f t="shared" si="29"/>
        <v>16.772932794164507</v>
      </c>
      <c r="C121" s="5">
        <f t="shared" si="30"/>
        <v>-20.556154134823995</v>
      </c>
      <c r="D121">
        <f t="shared" si="31"/>
        <v>16.772932794164507</v>
      </c>
      <c r="E121" s="5">
        <f t="shared" si="32"/>
        <v>2.7335470733758872E-3</v>
      </c>
      <c r="F121" s="5">
        <f t="shared" si="19"/>
        <v>1.0341613623692946E-2</v>
      </c>
      <c r="G121" s="5">
        <f t="shared" si="20"/>
        <v>-0.94249147239999997</v>
      </c>
      <c r="H121">
        <f t="shared" si="33"/>
        <v>115</v>
      </c>
      <c r="I121">
        <f t="shared" si="21"/>
        <v>2.0071286397934789</v>
      </c>
      <c r="J121">
        <f t="shared" si="37"/>
        <v>19.600000000000001</v>
      </c>
      <c r="K121">
        <f t="shared" si="37"/>
        <v>19.028072000000002</v>
      </c>
      <c r="L121">
        <f t="shared" si="37"/>
        <v>4.7002633929191697</v>
      </c>
      <c r="M121">
        <f t="shared" si="34"/>
        <v>2.4634727858103131</v>
      </c>
      <c r="N121">
        <f t="shared" si="39"/>
        <v>1.1519364550116811</v>
      </c>
      <c r="O121">
        <f t="shared" si="24"/>
        <v>209.93344284485664</v>
      </c>
      <c r="P121">
        <f t="shared" si="25"/>
        <v>0.25909268811031916</v>
      </c>
      <c r="Q121">
        <f t="shared" si="26"/>
        <v>-5.0526743806436937E-2</v>
      </c>
      <c r="R121">
        <f t="shared" si="27"/>
        <v>0.25411821893077596</v>
      </c>
      <c r="S121" t="str">
        <f t="shared" si="40"/>
        <v>-</v>
      </c>
      <c r="T121" t="str">
        <f t="shared" si="22"/>
        <v>No</v>
      </c>
      <c r="U121" t="str">
        <f t="shared" si="23"/>
        <v>No</v>
      </c>
    </row>
    <row r="122" spans="2:21">
      <c r="B122" s="5">
        <f t="shared" si="29"/>
        <v>16.7155972902512</v>
      </c>
      <c r="C122" s="5">
        <f t="shared" si="30"/>
        <v>-20.642931400621606</v>
      </c>
      <c r="D122">
        <f t="shared" si="31"/>
        <v>16.7155972902512</v>
      </c>
      <c r="E122" s="5">
        <f t="shared" si="32"/>
        <v>2.7313928011158681E-3</v>
      </c>
      <c r="F122" s="5">
        <f t="shared" si="19"/>
        <v>1.0727092116642528E-2</v>
      </c>
      <c r="G122" s="5">
        <f t="shared" si="20"/>
        <v>-0.94249147239999997</v>
      </c>
      <c r="H122">
        <f t="shared" si="33"/>
        <v>116</v>
      </c>
      <c r="I122">
        <f t="shared" si="21"/>
        <v>2.0245819323134224</v>
      </c>
      <c r="J122">
        <f t="shared" si="37"/>
        <v>19.600000000000001</v>
      </c>
      <c r="K122">
        <f t="shared" si="37"/>
        <v>19.028072000000002</v>
      </c>
      <c r="L122">
        <f t="shared" si="37"/>
        <v>4.7002633929191697</v>
      </c>
      <c r="M122">
        <f t="shared" si="34"/>
        <v>2.4465620183505234</v>
      </c>
      <c r="N122">
        <f t="shared" si="39"/>
        <v>1.1440288663298157</v>
      </c>
      <c r="O122">
        <f t="shared" si="24"/>
        <v>211.07747171118646</v>
      </c>
      <c r="P122">
        <f t="shared" si="25"/>
        <v>0.25987833392108017</v>
      </c>
      <c r="Q122">
        <f t="shared" si="26"/>
        <v>-5.0117182879525546E-2</v>
      </c>
      <c r="R122">
        <f t="shared" si="27"/>
        <v>0.25500003219963846</v>
      </c>
      <c r="S122" t="str">
        <f t="shared" si="40"/>
        <v>-</v>
      </c>
      <c r="T122" t="str">
        <f t="shared" si="22"/>
        <v>No</v>
      </c>
      <c r="U122" t="str">
        <f t="shared" si="23"/>
        <v>No</v>
      </c>
    </row>
    <row r="123" spans="2:21">
      <c r="B123" s="5">
        <f t="shared" si="29"/>
        <v>16.659133507438675</v>
      </c>
      <c r="C123" s="5">
        <f t="shared" si="30"/>
        <v>-20.729699490690951</v>
      </c>
      <c r="D123">
        <f t="shared" si="31"/>
        <v>16.659133507438675</v>
      </c>
      <c r="E123" s="5">
        <f t="shared" si="32"/>
        <v>2.7291789591730557E-3</v>
      </c>
      <c r="F123" s="5">
        <f t="shared" si="19"/>
        <v>1.1109303033417695E-2</v>
      </c>
      <c r="G123" s="5">
        <f t="shared" si="20"/>
        <v>-0.94249147239999997</v>
      </c>
      <c r="H123">
        <f t="shared" si="33"/>
        <v>117</v>
      </c>
      <c r="I123">
        <f t="shared" si="21"/>
        <v>2.0420352248333655</v>
      </c>
      <c r="J123">
        <f t="shared" si="37"/>
        <v>19.600000000000001</v>
      </c>
      <c r="K123">
        <f t="shared" si="37"/>
        <v>19.028072000000002</v>
      </c>
      <c r="L123">
        <f t="shared" si="37"/>
        <v>4.7002633929191697</v>
      </c>
      <c r="M123">
        <f t="shared" si="34"/>
        <v>2.429962833459276</v>
      </c>
      <c r="N123">
        <f t="shared" si="39"/>
        <v>1.1362669757541022</v>
      </c>
      <c r="O123">
        <f t="shared" si="24"/>
        <v>212.21373868694056</v>
      </c>
      <c r="P123">
        <f t="shared" si="25"/>
        <v>0.26065531093204392</v>
      </c>
      <c r="Q123">
        <f t="shared" si="26"/>
        <v>-4.9692355773212397E-2</v>
      </c>
      <c r="R123">
        <f t="shared" si="27"/>
        <v>0.25587469764474363</v>
      </c>
      <c r="S123" t="str">
        <f t="shared" si="40"/>
        <v>-</v>
      </c>
      <c r="T123" t="str">
        <f t="shared" si="22"/>
        <v>No</v>
      </c>
      <c r="U123" t="str">
        <f t="shared" si="23"/>
        <v>No</v>
      </c>
    </row>
    <row r="124" spans="2:21">
      <c r="B124" s="5">
        <f t="shared" si="29"/>
        <v>16.603544793125828</v>
      </c>
      <c r="C124" s="5">
        <f t="shared" si="30"/>
        <v>-20.81642213173523</v>
      </c>
      <c r="D124">
        <f t="shared" si="31"/>
        <v>16.603544793125828</v>
      </c>
      <c r="E124" s="5">
        <f t="shared" si="32"/>
        <v>2.7269082447728406E-3</v>
      </c>
      <c r="F124" s="5">
        <f t="shared" si="19"/>
        <v>1.148812994887065E-2</v>
      </c>
      <c r="G124" s="5">
        <f t="shared" si="20"/>
        <v>-0.94249147239999997</v>
      </c>
      <c r="H124">
        <f t="shared" si="33"/>
        <v>118</v>
      </c>
      <c r="I124">
        <f t="shared" si="21"/>
        <v>2.0594885173533086</v>
      </c>
      <c r="J124">
        <f t="shared" si="37"/>
        <v>19.600000000000001</v>
      </c>
      <c r="K124">
        <f t="shared" si="37"/>
        <v>19.028072000000002</v>
      </c>
      <c r="L124">
        <f t="shared" si="37"/>
        <v>4.7002633929191697</v>
      </c>
      <c r="M124">
        <f t="shared" si="34"/>
        <v>2.4136736516440527</v>
      </c>
      <c r="N124">
        <f t="shared" si="39"/>
        <v>1.1286500447032088</v>
      </c>
      <c r="O124">
        <f t="shared" si="24"/>
        <v>213.34238873164378</v>
      </c>
      <c r="P124">
        <f t="shared" si="25"/>
        <v>0.26142346183658527</v>
      </c>
      <c r="Q124">
        <f t="shared" si="26"/>
        <v>-4.9252391893950587E-2</v>
      </c>
      <c r="R124">
        <f t="shared" si="27"/>
        <v>0.25674194883452389</v>
      </c>
      <c r="S124" t="str">
        <f t="shared" si="40"/>
        <v>-</v>
      </c>
      <c r="T124" t="str">
        <f t="shared" si="22"/>
        <v>No</v>
      </c>
      <c r="U124" t="str">
        <f t="shared" si="23"/>
        <v>No</v>
      </c>
    </row>
    <row r="125" spans="2:21">
      <c r="B125" s="5">
        <f t="shared" si="29"/>
        <v>16.548834227146468</v>
      </c>
      <c r="C125" s="5">
        <f t="shared" si="30"/>
        <v>-20.903062239500681</v>
      </c>
      <c r="D125">
        <f t="shared" si="31"/>
        <v>16.548834227146468</v>
      </c>
      <c r="E125" s="5">
        <f t="shared" si="32"/>
        <v>2.7245834244309427E-3</v>
      </c>
      <c r="F125" s="5">
        <f t="shared" si="19"/>
        <v>1.1863457468653176E-2</v>
      </c>
      <c r="G125" s="5">
        <f t="shared" si="20"/>
        <v>-0.94249147239999997</v>
      </c>
      <c r="H125">
        <f t="shared" si="33"/>
        <v>119</v>
      </c>
      <c r="I125">
        <f t="shared" si="21"/>
        <v>2.0769418098732522</v>
      </c>
      <c r="J125">
        <f t="shared" si="37"/>
        <v>19.600000000000001</v>
      </c>
      <c r="K125">
        <f t="shared" si="37"/>
        <v>19.028072000000002</v>
      </c>
      <c r="L125">
        <f t="shared" si="37"/>
        <v>4.7002633929191697</v>
      </c>
      <c r="M125">
        <f t="shared" si="34"/>
        <v>2.3976928404861537</v>
      </c>
      <c r="N125">
        <f t="shared" si="39"/>
        <v>1.1211773098471649</v>
      </c>
      <c r="O125">
        <f t="shared" si="24"/>
        <v>214.46356604149094</v>
      </c>
      <c r="P125">
        <f t="shared" si="25"/>
        <v>0.2621826322249689</v>
      </c>
      <c r="Q125">
        <f t="shared" si="26"/>
        <v>-4.8797425259005087E-2</v>
      </c>
      <c r="R125">
        <f t="shared" si="27"/>
        <v>0.25760152159586541</v>
      </c>
      <c r="S125" t="str">
        <f t="shared" si="40"/>
        <v>-</v>
      </c>
      <c r="T125" t="str">
        <f t="shared" si="22"/>
        <v>No</v>
      </c>
      <c r="U125" t="str">
        <f t="shared" si="23"/>
        <v>No</v>
      </c>
    </row>
    <row r="126" spans="2:21">
      <c r="B126" s="5">
        <f t="shared" si="29"/>
        <v>16.495004633415626</v>
      </c>
      <c r="C126" s="5">
        <f t="shared" si="30"/>
        <v>-20.989581929902165</v>
      </c>
      <c r="D126">
        <f t="shared" si="31"/>
        <v>16.495004633415626</v>
      </c>
      <c r="E126" s="5">
        <f t="shared" si="32"/>
        <v>2.7222073305828371E-3</v>
      </c>
      <c r="F126" s="5">
        <f t="shared" si="19"/>
        <v>1.2235171264366846E-2</v>
      </c>
      <c r="G126" s="5">
        <f t="shared" si="20"/>
        <v>-0.94249147239999997</v>
      </c>
      <c r="H126">
        <f t="shared" si="33"/>
        <v>120</v>
      </c>
      <c r="I126">
        <f t="shared" si="21"/>
        <v>2.0943951023931953</v>
      </c>
      <c r="J126">
        <f t="shared" si="37"/>
        <v>19.600000000000001</v>
      </c>
      <c r="K126">
        <f t="shared" si="37"/>
        <v>19.028072000000002</v>
      </c>
      <c r="L126">
        <f t="shared" si="37"/>
        <v>4.7002633929191697</v>
      </c>
      <c r="M126">
        <f t="shared" si="34"/>
        <v>2.3820187198640248</v>
      </c>
      <c r="N126">
        <f t="shared" si="39"/>
        <v>1.1138479855498227</v>
      </c>
      <c r="O126">
        <f t="shared" si="24"/>
        <v>215.57741402704076</v>
      </c>
      <c r="P126">
        <f t="shared" si="25"/>
        <v>0.26293267055902586</v>
      </c>
      <c r="Q126">
        <f t="shared" si="26"/>
        <v>-4.832759445560339E-2</v>
      </c>
      <c r="R126">
        <f t="shared" si="27"/>
        <v>0.25845315409457859</v>
      </c>
      <c r="S126" t="str">
        <f t="shared" si="40"/>
        <v>-</v>
      </c>
      <c r="T126" t="str">
        <f t="shared" si="22"/>
        <v>No</v>
      </c>
      <c r="U126" t="str">
        <f t="shared" si="23"/>
        <v>No</v>
      </c>
    </row>
    <row r="127" spans="2:21">
      <c r="B127" s="5">
        <f t="shared" si="29"/>
        <v>16.442058591313593</v>
      </c>
      <c r="C127" s="5">
        <f t="shared" si="30"/>
        <v>-21.075942531975201</v>
      </c>
      <c r="D127">
        <f t="shared" si="31"/>
        <v>16.442058591313593</v>
      </c>
      <c r="E127" s="5">
        <f t="shared" si="32"/>
        <v>2.7197828581328699E-3</v>
      </c>
      <c r="F127" s="5">
        <f t="shared" si="19"/>
        <v>1.2603158108388635E-2</v>
      </c>
      <c r="G127" s="5">
        <f t="shared" si="20"/>
        <v>-0.94249147239999997</v>
      </c>
      <c r="H127">
        <f t="shared" si="33"/>
        <v>121</v>
      </c>
      <c r="I127">
        <f t="shared" si="21"/>
        <v>2.1118483949131388</v>
      </c>
      <c r="J127">
        <f t="shared" si="37"/>
        <v>19.600000000000001</v>
      </c>
      <c r="K127">
        <f t="shared" si="37"/>
        <v>19.028072000000002</v>
      </c>
      <c r="L127">
        <f t="shared" si="37"/>
        <v>4.7002633929191697</v>
      </c>
      <c r="M127">
        <f t="shared" si="34"/>
        <v>2.366649566974568</v>
      </c>
      <c r="N127">
        <f t="shared" si="39"/>
        <v>1.1066612662168589</v>
      </c>
      <c r="O127">
        <f t="shared" si="24"/>
        <v>216.68407529325762</v>
      </c>
      <c r="P127">
        <f t="shared" si="25"/>
        <v>0.26367342814731365</v>
      </c>
      <c r="Q127">
        <f t="shared" si="26"/>
        <v>-4.7843042598779521E-2</v>
      </c>
      <c r="R127">
        <f t="shared" si="27"/>
        <v>0.25929658691515389</v>
      </c>
      <c r="S127" t="str">
        <f t="shared" si="40"/>
        <v>-</v>
      </c>
      <c r="T127" t="str">
        <f t="shared" si="22"/>
        <v>No</v>
      </c>
      <c r="U127" t="str">
        <f t="shared" si="23"/>
        <v>No</v>
      </c>
    </row>
    <row r="128" spans="2:21">
      <c r="B128" s="5">
        <f t="shared" si="29"/>
        <v>16.389998446806441</v>
      </c>
      <c r="C128" s="5">
        <f t="shared" si="30"/>
        <v>-21.162104602711313</v>
      </c>
      <c r="D128">
        <f t="shared" si="31"/>
        <v>16.389998446806441</v>
      </c>
      <c r="E128" s="5">
        <f t="shared" si="32"/>
        <v>2.7173129609272583E-3</v>
      </c>
      <c r="F128" s="5">
        <f t="shared" si="19"/>
        <v>1.296730590836106E-2</v>
      </c>
      <c r="G128" s="5">
        <f t="shared" si="20"/>
        <v>-0.94249147239999997</v>
      </c>
      <c r="H128">
        <f t="shared" si="33"/>
        <v>122</v>
      </c>
      <c r="I128">
        <f t="shared" si="21"/>
        <v>2.1293016874330819</v>
      </c>
      <c r="J128">
        <f t="shared" si="37"/>
        <v>19.600000000000001</v>
      </c>
      <c r="K128">
        <f t="shared" si="37"/>
        <v>19.028072000000002</v>
      </c>
      <c r="L128">
        <f t="shared" si="37"/>
        <v>4.7002633929191697</v>
      </c>
      <c r="M128">
        <f t="shared" si="34"/>
        <v>2.3515836211569572</v>
      </c>
      <c r="N128">
        <f t="shared" si="39"/>
        <v>1.0996163285514207</v>
      </c>
      <c r="O128">
        <f t="shared" si="24"/>
        <v>217.78369162180906</v>
      </c>
      <c r="P128">
        <f t="shared" si="25"/>
        <v>0.26440475912073308</v>
      </c>
      <c r="Q128">
        <f t="shared" si="26"/>
        <v>-4.7343917287708377E-2</v>
      </c>
      <c r="R128">
        <f t="shared" si="27"/>
        <v>0.26013156313978414</v>
      </c>
      <c r="S128" t="str">
        <f t="shared" si="40"/>
        <v>-</v>
      </c>
      <c r="T128" t="str">
        <f t="shared" si="22"/>
        <v>No</v>
      </c>
      <c r="U128" t="str">
        <f t="shared" si="23"/>
        <v>No</v>
      </c>
    </row>
    <row r="129" spans="2:21">
      <c r="B129" s="5">
        <f t="shared" si="29"/>
        <v>16.338826323301994</v>
      </c>
      <c r="C129" s="5">
        <f t="shared" si="30"/>
        <v>-21.248027943830838</v>
      </c>
      <c r="D129">
        <f t="shared" si="31"/>
        <v>16.338826323301994</v>
      </c>
      <c r="E129" s="5">
        <f t="shared" si="32"/>
        <v>2.7148006481552888E-3</v>
      </c>
      <c r="F129" s="5">
        <f t="shared" si="19"/>
        <v>1.33275037413367E-2</v>
      </c>
      <c r="G129" s="5">
        <f t="shared" si="20"/>
        <v>-0.94249147239999997</v>
      </c>
      <c r="H129">
        <f t="shared" si="33"/>
        <v>123</v>
      </c>
      <c r="I129">
        <f t="shared" si="21"/>
        <v>2.1467549799530254</v>
      </c>
      <c r="J129">
        <f t="shared" si="37"/>
        <v>19.600000000000001</v>
      </c>
      <c r="K129">
        <f t="shared" si="37"/>
        <v>19.028072000000002</v>
      </c>
      <c r="L129">
        <f t="shared" si="37"/>
        <v>4.7002633929191697</v>
      </c>
      <c r="M129">
        <f t="shared" si="34"/>
        <v>2.3368190885236038</v>
      </c>
      <c r="N129">
        <f t="shared" si="39"/>
        <v>1.0927123337195983</v>
      </c>
      <c r="O129">
        <f t="shared" si="24"/>
        <v>218.87640395552864</v>
      </c>
      <c r="P129">
        <f t="shared" si="25"/>
        <v>0.26512652040865403</v>
      </c>
      <c r="Q129">
        <f t="shared" si="26"/>
        <v>-4.6830370560801415E-2</v>
      </c>
      <c r="R129">
        <f t="shared" si="27"/>
        <v>0.2609578284266223</v>
      </c>
      <c r="S129" t="str">
        <f t="shared" si="40"/>
        <v>-</v>
      </c>
      <c r="T129" t="str">
        <f t="shared" si="22"/>
        <v>No</v>
      </c>
      <c r="U129" t="str">
        <f t="shared" si="23"/>
        <v>No</v>
      </c>
    </row>
    <row r="130" spans="2:21">
      <c r="B130" s="5">
        <f t="shared" si="29"/>
        <v>16.288544132241029</v>
      </c>
      <c r="C130" s="5">
        <f t="shared" si="30"/>
        <v>-21.333671620544131</v>
      </c>
      <c r="D130">
        <f t="shared" si="31"/>
        <v>16.288544132241029</v>
      </c>
      <c r="E130" s="5">
        <f t="shared" si="32"/>
        <v>2.7122489806830838E-3</v>
      </c>
      <c r="F130" s="5">
        <f t="shared" si="19"/>
        <v>1.3683641887566289E-2</v>
      </c>
      <c r="G130" s="5">
        <f t="shared" si="20"/>
        <v>-0.94249147239999997</v>
      </c>
      <c r="H130">
        <f t="shared" si="33"/>
        <v>124</v>
      </c>
      <c r="I130">
        <f t="shared" si="21"/>
        <v>2.1642082724729685</v>
      </c>
      <c r="J130">
        <f t="shared" si="37"/>
        <v>19.600000000000001</v>
      </c>
      <c r="K130">
        <f t="shared" si="37"/>
        <v>19.028072000000002</v>
      </c>
      <c r="L130">
        <f t="shared" si="37"/>
        <v>4.7002633929191697</v>
      </c>
      <c r="M130">
        <f t="shared" si="34"/>
        <v>2.3223541464030184</v>
      </c>
      <c r="N130">
        <f t="shared" si="39"/>
        <v>1.0859484294279358</v>
      </c>
      <c r="O130">
        <f t="shared" si="24"/>
        <v>219.96235238495657</v>
      </c>
      <c r="P130">
        <f t="shared" si="25"/>
        <v>0.26583857171552494</v>
      </c>
      <c r="Q130">
        <f t="shared" si="26"/>
        <v>-4.6302558849367709E-2</v>
      </c>
      <c r="R130">
        <f t="shared" si="27"/>
        <v>0.26177513108725808</v>
      </c>
      <c r="S130" t="str">
        <f t="shared" si="40"/>
        <v>-</v>
      </c>
      <c r="T130" t="str">
        <f t="shared" si="22"/>
        <v>No</v>
      </c>
      <c r="U130" t="str">
        <f t="shared" si="23"/>
        <v>No</v>
      </c>
    </row>
    <row r="131" spans="2:21">
      <c r="B131" s="5">
        <f t="shared" si="29"/>
        <v>16.2391535834238</v>
      </c>
      <c r="C131" s="5">
        <f t="shared" si="30"/>
        <v>-21.41899398234856</v>
      </c>
      <c r="D131">
        <f t="shared" si="31"/>
        <v>16.2391535834238</v>
      </c>
      <c r="E131" s="5">
        <f t="shared" si="32"/>
        <v>2.7096610673244034E-3</v>
      </c>
      <c r="F131" s="5">
        <f t="shared" si="19"/>
        <v>1.4035611863920515E-2</v>
      </c>
      <c r="G131" s="5">
        <f t="shared" si="20"/>
        <v>-0.94249147239999997</v>
      </c>
      <c r="H131">
        <f t="shared" si="33"/>
        <v>125</v>
      </c>
      <c r="I131">
        <f t="shared" si="21"/>
        <v>2.1816615649929116</v>
      </c>
      <c r="J131">
        <f t="shared" si="37"/>
        <v>19.600000000000001</v>
      </c>
      <c r="K131">
        <f t="shared" si="37"/>
        <v>19.028072000000002</v>
      </c>
      <c r="L131">
        <f t="shared" si="37"/>
        <v>4.7002633929191697</v>
      </c>
      <c r="M131">
        <f t="shared" si="34"/>
        <v>2.3081869475994332</v>
      </c>
      <c r="N131">
        <f t="shared" si="39"/>
        <v>1.0793237519152596</v>
      </c>
      <c r="O131">
        <f t="shared" si="24"/>
        <v>221.04167613687184</v>
      </c>
      <c r="P131">
        <f t="shared" si="25"/>
        <v>0.2665407754979881</v>
      </c>
      <c r="Q131">
        <f t="shared" si="26"/>
        <v>-4.5760642929969161E-2</v>
      </c>
      <c r="R131">
        <f t="shared" si="27"/>
        <v>0.26258322216338342</v>
      </c>
      <c r="S131" t="str">
        <f t="shared" si="40"/>
        <v>-</v>
      </c>
      <c r="T131" t="str">
        <f t="shared" si="22"/>
        <v>No</v>
      </c>
      <c r="U131" t="str">
        <f t="shared" si="23"/>
        <v>No</v>
      </c>
    </row>
    <row r="132" spans="2:21">
      <c r="B132" s="5">
        <f t="shared" si="29"/>
        <v>16.190656195072513</v>
      </c>
      <c r="C132" s="5">
        <f t="shared" si="30"/>
        <v>-21.503952685904601</v>
      </c>
      <c r="D132">
        <f t="shared" si="31"/>
        <v>16.190656195072513</v>
      </c>
      <c r="E132" s="5">
        <f t="shared" si="32"/>
        <v>2.7070400610530359E-3</v>
      </c>
      <c r="F132" s="5">
        <f t="shared" si="19"/>
        <v>1.4383306456934969E-2</v>
      </c>
      <c r="G132" s="5">
        <f t="shared" si="20"/>
        <v>-0.94249147239999997</v>
      </c>
      <c r="H132">
        <f t="shared" si="33"/>
        <v>126</v>
      </c>
      <c r="I132">
        <f t="shared" si="21"/>
        <v>2.1991148575128552</v>
      </c>
      <c r="J132">
        <f t="shared" si="37"/>
        <v>19.600000000000001</v>
      </c>
      <c r="K132">
        <f t="shared" si="37"/>
        <v>19.028072000000002</v>
      </c>
      <c r="L132">
        <f t="shared" si="37"/>
        <v>4.7002633929191697</v>
      </c>
      <c r="M132">
        <f t="shared" si="34"/>
        <v>2.2943156244740854</v>
      </c>
      <c r="N132">
        <f t="shared" si="39"/>
        <v>1.0728374278611139</v>
      </c>
      <c r="O132">
        <f t="shared" si="24"/>
        <v>222.11451356473296</v>
      </c>
      <c r="P132">
        <f t="shared" si="25"/>
        <v>0.26723299694250036</v>
      </c>
      <c r="Q132">
        <f t="shared" si="26"/>
        <v>-4.5204787875432688E-2</v>
      </c>
      <c r="R132">
        <f t="shared" si="27"/>
        <v>0.26338185550262866</v>
      </c>
      <c r="S132" t="str">
        <f t="shared" si="40"/>
        <v>-</v>
      </c>
      <c r="T132" t="str">
        <f t="shared" si="22"/>
        <v>No</v>
      </c>
      <c r="U132" t="str">
        <f t="shared" si="23"/>
        <v>No</v>
      </c>
    </row>
    <row r="133" spans="2:21">
      <c r="B133" s="5">
        <f t="shared" si="29"/>
        <v>16.14305330363069</v>
      </c>
      <c r="C133" s="5">
        <f t="shared" si="30"/>
        <v>-21.588504720029963</v>
      </c>
      <c r="D133">
        <f t="shared" si="31"/>
        <v>16.14305330363069</v>
      </c>
      <c r="E133" s="5">
        <f t="shared" si="32"/>
        <v>2.7043891551613896E-3</v>
      </c>
      <c r="F133" s="5">
        <f t="shared" si="19"/>
        <v>1.4726619755468425E-2</v>
      </c>
      <c r="G133" s="5">
        <f t="shared" si="20"/>
        <v>-0.94249147239999997</v>
      </c>
      <c r="H133">
        <f t="shared" si="33"/>
        <v>127</v>
      </c>
      <c r="I133">
        <f t="shared" si="21"/>
        <v>2.2165681500327987</v>
      </c>
      <c r="J133">
        <f t="shared" si="37"/>
        <v>19.600000000000001</v>
      </c>
      <c r="K133">
        <f t="shared" si="37"/>
        <v>19.028072000000002</v>
      </c>
      <c r="L133">
        <f t="shared" si="37"/>
        <v>4.7002633929191697</v>
      </c>
      <c r="M133">
        <f t="shared" si="34"/>
        <v>2.2807382928531372</v>
      </c>
      <c r="N133">
        <f t="shared" si="39"/>
        <v>1.0664885762131309</v>
      </c>
      <c r="O133">
        <f t="shared" si="24"/>
        <v>223.18100214094608</v>
      </c>
      <c r="P133">
        <f t="shared" si="25"/>
        <v>0.2679151039434729</v>
      </c>
      <c r="Q133">
        <f t="shared" si="26"/>
        <v>-4.4635163004605703E-2</v>
      </c>
      <c r="R133">
        <f t="shared" si="27"/>
        <v>0.26417078783354181</v>
      </c>
      <c r="S133" t="str">
        <f t="shared" si="40"/>
        <v>-</v>
      </c>
      <c r="T133" t="str">
        <f t="shared" si="22"/>
        <v>No</v>
      </c>
      <c r="U133" t="str">
        <f t="shared" si="23"/>
        <v>No</v>
      </c>
    </row>
    <row r="134" spans="2:21">
      <c r="B134" s="5">
        <f t="shared" si="29"/>
        <v>16.0963460733009</v>
      </c>
      <c r="C134" s="5">
        <f t="shared" si="30"/>
        <v>-21.672606432845903</v>
      </c>
      <c r="D134">
        <f t="shared" si="31"/>
        <v>16.0963460733009</v>
      </c>
      <c r="E134" s="5">
        <f t="shared" si="32"/>
        <v>2.7017115793699529E-3</v>
      </c>
      <c r="F134" s="5">
        <f t="shared" ref="F134:F197" si="41">-2*L134*COS(I134)/J134/J134</f>
        <v>1.5065447182964389E-2</v>
      </c>
      <c r="G134" s="5">
        <f t="shared" ref="G134:G197" si="42">-1+L134*L134/J134/J134</f>
        <v>-0.94249147239999997</v>
      </c>
      <c r="H134">
        <f t="shared" si="33"/>
        <v>128</v>
      </c>
      <c r="I134">
        <f t="shared" ref="I134:I197" si="43">H134/360*2*PI()</f>
        <v>2.2340214425527418</v>
      </c>
      <c r="J134">
        <f t="shared" si="37"/>
        <v>19.600000000000001</v>
      </c>
      <c r="K134">
        <f t="shared" si="37"/>
        <v>19.028072000000002</v>
      </c>
      <c r="L134">
        <f t="shared" si="37"/>
        <v>4.7002633929191697</v>
      </c>
      <c r="M134">
        <f t="shared" si="34"/>
        <v>2.2674530557672163</v>
      </c>
      <c r="N134">
        <f t="shared" si="39"/>
        <v>1.0602763099356645</v>
      </c>
      <c r="O134">
        <f t="shared" si="24"/>
        <v>224.24127845088174</v>
      </c>
      <c r="P134">
        <f t="shared" si="25"/>
        <v>0.26858696708191254</v>
      </c>
      <c r="Q134">
        <f t="shared" si="26"/>
        <v>-4.4051941830733264E-2</v>
      </c>
      <c r="R134">
        <f t="shared" si="27"/>
        <v>0.26494977883969273</v>
      </c>
      <c r="S134" t="str">
        <f t="shared" si="40"/>
        <v>-</v>
      </c>
      <c r="T134" t="str">
        <f t="shared" ref="T134:T197" si="44">IF((D134&gt;22.8),"Yes","No")</f>
        <v>No</v>
      </c>
      <c r="U134" t="str">
        <f t="shared" ref="U134:U197" si="45">IF((D134&lt;14.9),"Yes","No")</f>
        <v>No</v>
      </c>
    </row>
    <row r="135" spans="2:21">
      <c r="B135" s="5">
        <f t="shared" si="29"/>
        <v>16.050535505322493</v>
      </c>
      <c r="C135" s="5">
        <f t="shared" si="30"/>
        <v>-21.75621356110446</v>
      </c>
      <c r="D135">
        <f t="shared" si="31"/>
        <v>16.050535505322493</v>
      </c>
      <c r="E135" s="5">
        <f t="shared" si="32"/>
        <v>2.6990105958923779E-3</v>
      </c>
      <c r="F135" s="5">
        <f t="shared" si="41"/>
        <v>1.5399685529306154E-2</v>
      </c>
      <c r="G135" s="5">
        <f t="shared" si="42"/>
        <v>-0.94249147239999997</v>
      </c>
      <c r="H135">
        <f t="shared" si="33"/>
        <v>129</v>
      </c>
      <c r="I135">
        <f t="shared" si="43"/>
        <v>2.2514747350726849</v>
      </c>
      <c r="J135">
        <f t="shared" si="37"/>
        <v>19.600000000000001</v>
      </c>
      <c r="K135">
        <f t="shared" si="37"/>
        <v>19.028072000000002</v>
      </c>
      <c r="L135">
        <f t="shared" si="37"/>
        <v>4.7002633929191697</v>
      </c>
      <c r="M135">
        <f t="shared" si="34"/>
        <v>2.2544580070276083</v>
      </c>
      <c r="N135">
        <f t="shared" si="39"/>
        <v>1.0541997376820424</v>
      </c>
      <c r="O135">
        <f t="shared" ref="O135:O198" si="46">O134+N135</f>
        <v>225.29547818856378</v>
      </c>
      <c r="P135">
        <f t="shared" ref="P135:P198" si="47">SQRT(D135*D135*SIN(1/360*2*PI())*SIN(1/360*2*PI())+(D135-D134)*(D135-D134))/N135</f>
        <v>0.26924845960459232</v>
      </c>
      <c r="Q135">
        <f t="shared" ref="Q135:Q198" si="48">(D135-D134)/N135</f>
        <v>-4.345530200864442E-2</v>
      </c>
      <c r="R135">
        <f t="shared" ref="R135:R198" si="49">D135*SIN(1/360*2*PI())/N135</f>
        <v>0.26571859123287417</v>
      </c>
      <c r="S135" t="str">
        <f t="shared" si="40"/>
        <v>-</v>
      </c>
      <c r="T135" t="str">
        <f t="shared" si="44"/>
        <v>No</v>
      </c>
      <c r="U135" t="str">
        <f t="shared" si="45"/>
        <v>No</v>
      </c>
    </row>
    <row r="136" spans="2:21">
      <c r="B136" s="5">
        <f t="shared" ref="B136:B199" si="50">(-F136+SQRT((F136*F136)-4*E136*G136))/2/E136</f>
        <v>16.005622446991463</v>
      </c>
      <c r="C136" s="5">
        <f t="shared" ref="C136:C199" si="51">(-F136-SQRT(F136*F136-4*E136*G136))/2/E136</f>
        <v>-21.839281261719893</v>
      </c>
      <c r="D136">
        <f t="shared" ref="D136:D199" si="52">IF((B136&gt;0),B136,IF((C136&gt;5),C136,"?"))</f>
        <v>16.005622446991463</v>
      </c>
      <c r="E136" s="5">
        <f t="shared" ref="E136:E199" si="53">SIN(I136)*SIN(I136)/K136/K136+COS(I136)*COS(I136)/J136/J136</f>
        <v>2.6962894954609771E-3</v>
      </c>
      <c r="F136" s="5">
        <f t="shared" si="41"/>
        <v>1.5729232982255602E-2</v>
      </c>
      <c r="G136" s="5">
        <f t="shared" si="42"/>
        <v>-0.94249147239999997</v>
      </c>
      <c r="H136">
        <f t="shared" ref="H136:H199" si="54">H135+1</f>
        <v>130</v>
      </c>
      <c r="I136">
        <f t="shared" si="43"/>
        <v>2.2689280275926285</v>
      </c>
      <c r="J136">
        <f t="shared" si="37"/>
        <v>19.600000000000001</v>
      </c>
      <c r="K136">
        <f t="shared" si="37"/>
        <v>19.028072000000002</v>
      </c>
      <c r="L136">
        <f t="shared" si="37"/>
        <v>4.7002633929191697</v>
      </c>
      <c r="M136">
        <f t="shared" ref="M136:M199" si="55">0.5*D135*D136*SIN(1/360*2*PI())</f>
        <v>2.2417512346440827</v>
      </c>
      <c r="N136">
        <f t="shared" si="39"/>
        <v>1.0482579653927642</v>
      </c>
      <c r="O136">
        <f t="shared" si="46"/>
        <v>226.34373615395654</v>
      </c>
      <c r="P136">
        <f t="shared" si="47"/>
        <v>0.26989945740372895</v>
      </c>
      <c r="Q136">
        <f t="shared" si="48"/>
        <v>-4.2845425280600508E-2</v>
      </c>
      <c r="R136">
        <f t="shared" si="49"/>
        <v>0.26647699082538395</v>
      </c>
      <c r="S136" t="str">
        <f t="shared" si="40"/>
        <v>-</v>
      </c>
      <c r="T136" t="str">
        <f t="shared" si="44"/>
        <v>No</v>
      </c>
      <c r="U136" t="str">
        <f t="shared" si="45"/>
        <v>No</v>
      </c>
    </row>
    <row r="137" spans="2:21">
      <c r="B137" s="5">
        <f t="shared" si="50"/>
        <v>15.961607600424694</v>
      </c>
      <c r="C137" s="5">
        <f t="shared" si="51"/>
        <v>-21.921764145521156</v>
      </c>
      <c r="D137">
        <f t="shared" si="52"/>
        <v>15.961607600424694</v>
      </c>
      <c r="E137" s="5">
        <f t="shared" si="53"/>
        <v>2.6935515933174735E-3</v>
      </c>
      <c r="F137" s="5">
        <f t="shared" si="41"/>
        <v>1.6053989158466144E-2</v>
      </c>
      <c r="G137" s="5">
        <f t="shared" si="42"/>
        <v>-0.94249147239999997</v>
      </c>
      <c r="H137">
        <f t="shared" si="54"/>
        <v>131</v>
      </c>
      <c r="I137">
        <f t="shared" si="43"/>
        <v>2.2863813201125716</v>
      </c>
      <c r="J137">
        <f t="shared" si="37"/>
        <v>19.600000000000001</v>
      </c>
      <c r="K137">
        <f t="shared" si="37"/>
        <v>19.028072000000002</v>
      </c>
      <c r="L137">
        <f t="shared" si="37"/>
        <v>4.7002633929191697</v>
      </c>
      <c r="M137">
        <f t="shared" si="55"/>
        <v>2.229330824089379</v>
      </c>
      <c r="N137">
        <f>M137/J137/K137/PI()*$K$3</f>
        <v>1.042450097821997</v>
      </c>
      <c r="O137">
        <f t="shared" si="46"/>
        <v>227.38618625177853</v>
      </c>
      <c r="P137">
        <f t="shared" si="47"/>
        <v>0.2705398389971867</v>
      </c>
      <c r="Q137">
        <f t="shared" si="48"/>
        <v>-4.2222497420960556E-2</v>
      </c>
      <c r="R137">
        <f t="shared" si="49"/>
        <v>0.26722474660135931</v>
      </c>
      <c r="S137" t="str">
        <f t="shared" si="40"/>
        <v>-</v>
      </c>
      <c r="T137" t="str">
        <f t="shared" si="44"/>
        <v>No</v>
      </c>
      <c r="U137" t="str">
        <f t="shared" si="45"/>
        <v>No</v>
      </c>
    </row>
    <row r="138" spans="2:21">
      <c r="B138" s="5">
        <f t="shared" si="50"/>
        <v>15.918491531071213</v>
      </c>
      <c r="C138" s="5">
        <f t="shared" si="51"/>
        <v>-22.003616313236119</v>
      </c>
      <c r="D138">
        <f t="shared" si="52"/>
        <v>15.918491531071213</v>
      </c>
      <c r="E138" s="5">
        <f t="shared" si="53"/>
        <v>2.6908002251738875E-3</v>
      </c>
      <c r="F138" s="5">
        <f t="shared" si="41"/>
        <v>1.637385513406053E-2</v>
      </c>
      <c r="G138" s="5">
        <f t="shared" si="42"/>
        <v>-0.94249147239999997</v>
      </c>
      <c r="H138">
        <f t="shared" si="54"/>
        <v>132</v>
      </c>
      <c r="I138">
        <f t="shared" si="43"/>
        <v>2.3038346126325147</v>
      </c>
      <c r="J138">
        <f t="shared" si="37"/>
        <v>19.600000000000001</v>
      </c>
      <c r="K138">
        <f t="shared" si="37"/>
        <v>19.028072000000002</v>
      </c>
      <c r="L138">
        <f t="shared" si="37"/>
        <v>4.7002633929191697</v>
      </c>
      <c r="M138">
        <f t="shared" si="55"/>
        <v>2.2171948614152961</v>
      </c>
      <c r="N138">
        <f t="shared" ref="N138:N162" si="56">M138/J138/K138/PI()*$K$3</f>
        <v>1.0367752399946804</v>
      </c>
      <c r="O138">
        <f t="shared" si="46"/>
        <v>228.42296149177321</v>
      </c>
      <c r="P138">
        <f t="shared" si="47"/>
        <v>0.2711694855091949</v>
      </c>
      <c r="Q138">
        <f t="shared" si="48"/>
        <v>-4.1586708179587595E-2</v>
      </c>
      <c r="R138">
        <f t="shared" si="49"/>
        <v>0.26796163078714708</v>
      </c>
      <c r="S138" t="str">
        <f t="shared" si="40"/>
        <v>-</v>
      </c>
      <c r="T138" t="str">
        <f t="shared" si="44"/>
        <v>No</v>
      </c>
      <c r="U138" t="str">
        <f t="shared" si="45"/>
        <v>No</v>
      </c>
    </row>
    <row r="139" spans="2:21">
      <c r="B139" s="5">
        <f t="shared" si="50"/>
        <v>15.876274675973264</v>
      </c>
      <c r="C139" s="5">
        <f t="shared" si="51"/>
        <v>-22.084791393710958</v>
      </c>
      <c r="D139">
        <f t="shared" si="52"/>
        <v>15.876274675973264</v>
      </c>
      <c r="E139" s="5">
        <f t="shared" si="53"/>
        <v>2.6880387431484857E-3</v>
      </c>
      <c r="F139" s="5">
        <f t="shared" si="41"/>
        <v>1.6688733474763993E-2</v>
      </c>
      <c r="G139" s="5">
        <f t="shared" si="42"/>
        <v>-0.94249147239999997</v>
      </c>
      <c r="H139">
        <f t="shared" si="54"/>
        <v>133</v>
      </c>
      <c r="I139">
        <f t="shared" si="43"/>
        <v>2.3212879051524582</v>
      </c>
      <c r="J139">
        <f t="shared" si="37"/>
        <v>19.600000000000001</v>
      </c>
      <c r="K139">
        <f t="shared" si="37"/>
        <v>19.028072000000002</v>
      </c>
      <c r="L139">
        <f t="shared" si="37"/>
        <v>4.7002633929191697</v>
      </c>
      <c r="M139">
        <f t="shared" si="55"/>
        <v>2.2053414362253285</v>
      </c>
      <c r="N139">
        <f t="shared" si="56"/>
        <v>1.0312324985965506</v>
      </c>
      <c r="O139">
        <f t="shared" si="46"/>
        <v>229.45419399036976</v>
      </c>
      <c r="P139">
        <f t="shared" si="47"/>
        <v>0.27178828065158273</v>
      </c>
      <c r="Q139">
        <f t="shared" si="48"/>
        <v>-4.0938251224049232E-2</v>
      </c>
      <c r="R139">
        <f t="shared" si="49"/>
        <v>0.26868741892068582</v>
      </c>
      <c r="S139" t="str">
        <f t="shared" si="40"/>
        <v>-</v>
      </c>
      <c r="T139" t="str">
        <f t="shared" si="44"/>
        <v>No</v>
      </c>
      <c r="U139" t="str">
        <f t="shared" si="45"/>
        <v>No</v>
      </c>
    </row>
    <row r="140" spans="2:21">
      <c r="B140" s="5">
        <f t="shared" si="50"/>
        <v>15.834957351780233</v>
      </c>
      <c r="C140" s="5">
        <f t="shared" si="51"/>
        <v>-22.165242584361042</v>
      </c>
      <c r="D140">
        <f t="shared" si="52"/>
        <v>15.834957351780233</v>
      </c>
      <c r="E140" s="5">
        <f t="shared" si="53"/>
        <v>2.685270511681743E-3</v>
      </c>
      <c r="F140" s="5">
        <f t="shared" si="41"/>
        <v>1.6998528265583651E-2</v>
      </c>
      <c r="G140" s="5">
        <f t="shared" si="42"/>
        <v>-0.94249147239999997</v>
      </c>
      <c r="H140">
        <f t="shared" si="54"/>
        <v>134</v>
      </c>
      <c r="I140">
        <f t="shared" si="43"/>
        <v>2.3387411976724017</v>
      </c>
      <c r="J140">
        <f t="shared" si="37"/>
        <v>19.600000000000001</v>
      </c>
      <c r="K140">
        <f t="shared" si="37"/>
        <v>19.028072000000002</v>
      </c>
      <c r="L140">
        <f t="shared" si="37"/>
        <v>4.7002633929191697</v>
      </c>
      <c r="M140">
        <f t="shared" si="55"/>
        <v>2.193768644508733</v>
      </c>
      <c r="N140">
        <f t="shared" si="56"/>
        <v>1.0258209832993688</v>
      </c>
      <c r="O140">
        <f t="shared" si="46"/>
        <v>230.48001497366914</v>
      </c>
      <c r="P140">
        <f t="shared" si="47"/>
        <v>0.27239611070552533</v>
      </c>
      <c r="Q140">
        <f t="shared" si="48"/>
        <v>-4.0277324080602417E-2</v>
      </c>
      <c r="R140">
        <f t="shared" si="49"/>
        <v>0.26940188991987962</v>
      </c>
      <c r="S140" t="str">
        <f t="shared" si="40"/>
        <v>-</v>
      </c>
      <c r="T140" t="str">
        <f t="shared" si="44"/>
        <v>No</v>
      </c>
      <c r="U140" t="str">
        <f t="shared" si="45"/>
        <v>No</v>
      </c>
    </row>
    <row r="141" spans="2:21">
      <c r="B141" s="5">
        <f t="shared" si="50"/>
        <v>15.794539762518578</v>
      </c>
      <c r="C141" s="5">
        <f t="shared" si="51"/>
        <v>-22.244922693841808</v>
      </c>
      <c r="D141">
        <f t="shared" si="52"/>
        <v>15.794539762518578</v>
      </c>
      <c r="E141" s="5">
        <f t="shared" si="53"/>
        <v>2.6824989034372874E-3</v>
      </c>
      <c r="F141" s="5">
        <f t="shared" si="41"/>
        <v>1.7303145140025164E-2</v>
      </c>
      <c r="G141" s="5">
        <f t="shared" si="42"/>
        <v>-0.94249147239999997</v>
      </c>
      <c r="H141">
        <f t="shared" si="54"/>
        <v>135</v>
      </c>
      <c r="I141">
        <f t="shared" si="43"/>
        <v>2.3561944901923448</v>
      </c>
      <c r="J141">
        <f t="shared" si="37"/>
        <v>19.600000000000001</v>
      </c>
      <c r="K141">
        <f t="shared" si="37"/>
        <v>19.028072000000002</v>
      </c>
      <c r="L141">
        <f t="shared" si="37"/>
        <v>4.7002633929191697</v>
      </c>
      <c r="M141">
        <f t="shared" si="55"/>
        <v>2.1824745913408399</v>
      </c>
      <c r="N141">
        <f t="shared" si="56"/>
        <v>1.0205398080236057</v>
      </c>
      <c r="O141">
        <f t="shared" si="46"/>
        <v>231.50055478169276</v>
      </c>
      <c r="P141">
        <f t="shared" si="47"/>
        <v>0.27299286450381255</v>
      </c>
      <c r="Q141">
        <f t="shared" si="48"/>
        <v>-3.9604128074070585E-2</v>
      </c>
      <c r="R141">
        <f t="shared" si="49"/>
        <v>0.27010482614994047</v>
      </c>
      <c r="S141" t="str">
        <f>IF((D141=MAX(D$6:D$366)),"Apogee",IF((D141=MIN(D$6:D$366)),"Perigee","-"))</f>
        <v>-</v>
      </c>
      <c r="T141" t="str">
        <f t="shared" si="44"/>
        <v>No</v>
      </c>
      <c r="U141" t="str">
        <f t="shared" si="45"/>
        <v>No</v>
      </c>
    </row>
    <row r="142" spans="2:21">
      <c r="B142" s="5">
        <f t="shared" si="50"/>
        <v>15.755022007121203</v>
      </c>
      <c r="C142" s="5">
        <f t="shared" si="51"/>
        <v>-22.323784186920186</v>
      </c>
      <c r="D142">
        <f t="shared" si="52"/>
        <v>15.755022007121203</v>
      </c>
      <c r="E142" s="5">
        <f t="shared" si="53"/>
        <v>2.6797272951928327E-3</v>
      </c>
      <c r="F142" s="5">
        <f t="shared" si="41"/>
        <v>1.76024913088377E-2</v>
      </c>
      <c r="G142" s="5">
        <f t="shared" si="42"/>
        <v>-0.94249147239999997</v>
      </c>
      <c r="H142">
        <f t="shared" si="54"/>
        <v>136</v>
      </c>
      <c r="I142">
        <f t="shared" si="43"/>
        <v>2.3736477827122879</v>
      </c>
      <c r="J142">
        <f t="shared" si="37"/>
        <v>19.600000000000001</v>
      </c>
      <c r="K142">
        <f t="shared" si="37"/>
        <v>19.028072000000002</v>
      </c>
      <c r="L142">
        <f t="shared" si="37"/>
        <v>4.7002633929191697</v>
      </c>
      <c r="M142">
        <f t="shared" si="55"/>
        <v>2.1714573934543679</v>
      </c>
      <c r="N142">
        <f t="shared" si="56"/>
        <v>1.0153880921408056</v>
      </c>
      <c r="O142">
        <f t="shared" si="46"/>
        <v>232.51594287383355</v>
      </c>
      <c r="P142">
        <f t="shared" si="47"/>
        <v>0.27357843341361537</v>
      </c>
      <c r="Q142">
        <f t="shared" si="48"/>
        <v>-3.8918868266474511E-2</v>
      </c>
      <c r="R142">
        <f t="shared" si="49"/>
        <v>0.27079601348968341</v>
      </c>
      <c r="S142" t="str">
        <f t="shared" ref="S142:S167" si="57">IF((D142=MAX(D$6:D$366)),"Apogee",IF((D142=MIN(D$6:D$366)),"Perigee","-"))</f>
        <v>-</v>
      </c>
      <c r="T142" t="str">
        <f t="shared" si="44"/>
        <v>No</v>
      </c>
      <c r="U142" t="str">
        <f t="shared" si="45"/>
        <v>No</v>
      </c>
    </row>
    <row r="143" spans="2:21">
      <c r="B143" s="5">
        <f t="shared" si="50"/>
        <v>15.716404086719715</v>
      </c>
      <c r="C143" s="5">
        <f t="shared" si="51"/>
        <v>-22.401779231518567</v>
      </c>
      <c r="D143">
        <f t="shared" si="52"/>
        <v>15.716404086719715</v>
      </c>
      <c r="E143" s="5">
        <f t="shared" si="53"/>
        <v>2.67695906372609E-3</v>
      </c>
      <c r="F143" s="5">
        <f t="shared" si="41"/>
        <v>1.7896475588278404E-2</v>
      </c>
      <c r="G143" s="5">
        <f t="shared" si="42"/>
        <v>-0.94249147239999997</v>
      </c>
      <c r="H143">
        <f t="shared" si="54"/>
        <v>137</v>
      </c>
      <c r="I143">
        <f t="shared" si="43"/>
        <v>2.3911010752322315</v>
      </c>
      <c r="J143">
        <f t="shared" si="37"/>
        <v>19.600000000000001</v>
      </c>
      <c r="K143">
        <f t="shared" si="37"/>
        <v>19.028072000000002</v>
      </c>
      <c r="L143">
        <f t="shared" si="37"/>
        <v>4.7002633929191697</v>
      </c>
      <c r="M143">
        <f t="shared" si="55"/>
        <v>2.1607151816864358</v>
      </c>
      <c r="N143">
        <f t="shared" si="56"/>
        <v>1.010364961617825</v>
      </c>
      <c r="O143">
        <f t="shared" si="46"/>
        <v>233.52630783545138</v>
      </c>
      <c r="P143">
        <f t="shared" si="47"/>
        <v>0.27415271131976754</v>
      </c>
      <c r="Q143">
        <f t="shared" si="48"/>
        <v>-3.8221753394587832E-2</v>
      </c>
      <c r="R143">
        <f t="shared" si="49"/>
        <v>0.27147524139674895</v>
      </c>
      <c r="S143" t="str">
        <f t="shared" si="57"/>
        <v>-</v>
      </c>
      <c r="T143" t="str">
        <f t="shared" si="44"/>
        <v>No</v>
      </c>
      <c r="U143" t="str">
        <f t="shared" si="45"/>
        <v>No</v>
      </c>
    </row>
    <row r="144" spans="2:21">
      <c r="B144" s="5">
        <f t="shared" si="50"/>
        <v>15.678685911703212</v>
      </c>
      <c r="C144" s="5">
        <f t="shared" si="51"/>
        <v>-22.478859747894813</v>
      </c>
      <c r="D144">
        <f t="shared" si="52"/>
        <v>15.678685911703212</v>
      </c>
      <c r="E144" s="5">
        <f t="shared" si="53"/>
        <v>2.6741975817006873E-3</v>
      </c>
      <c r="F144" s="5">
        <f t="shared" si="41"/>
        <v>1.8185008427887867E-2</v>
      </c>
      <c r="G144" s="5">
        <f t="shared" si="42"/>
        <v>-0.94249147239999997</v>
      </c>
      <c r="H144">
        <f t="shared" si="54"/>
        <v>138</v>
      </c>
      <c r="I144">
        <f t="shared" si="43"/>
        <v>2.408554367752175</v>
      </c>
      <c r="J144">
        <f t="shared" si="37"/>
        <v>19.600000000000001</v>
      </c>
      <c r="K144">
        <f t="shared" si="37"/>
        <v>19.028072000000002</v>
      </c>
      <c r="L144">
        <f t="shared" si="37"/>
        <v>4.7002633929191697</v>
      </c>
      <c r="M144">
        <f t="shared" si="55"/>
        <v>2.150246103305856</v>
      </c>
      <c r="N144">
        <f t="shared" si="56"/>
        <v>1.0054695501050901</v>
      </c>
      <c r="O144">
        <f t="shared" si="46"/>
        <v>234.53177738555647</v>
      </c>
      <c r="P144">
        <f t="shared" si="47"/>
        <v>0.27471559460854733</v>
      </c>
      <c r="Q144">
        <f t="shared" si="48"/>
        <v>-3.751299580634769E-2</v>
      </c>
      <c r="R144">
        <f t="shared" si="49"/>
        <v>0.27214230297173692</v>
      </c>
      <c r="S144" t="str">
        <f t="shared" si="57"/>
        <v>-</v>
      </c>
      <c r="T144" t="str">
        <f t="shared" si="44"/>
        <v>No</v>
      </c>
      <c r="U144" t="str">
        <f t="shared" si="45"/>
        <v>No</v>
      </c>
    </row>
    <row r="145" spans="2:21">
      <c r="B145" s="5">
        <f t="shared" si="50"/>
        <v>15.64186730854729</v>
      </c>
      <c r="C145" s="5">
        <f t="shared" si="51"/>
        <v>-22.554977459912614</v>
      </c>
      <c r="D145">
        <f t="shared" si="52"/>
        <v>15.64186730854729</v>
      </c>
      <c r="E145" s="5">
        <f t="shared" si="53"/>
        <v>2.6714462135571018E-3</v>
      </c>
      <c r="F145" s="5">
        <f t="shared" si="41"/>
        <v>1.8468001937768055E-2</v>
      </c>
      <c r="G145" s="5">
        <f t="shared" si="42"/>
        <v>-0.94249147239999997</v>
      </c>
      <c r="H145">
        <f t="shared" si="54"/>
        <v>139</v>
      </c>
      <c r="I145">
        <f t="shared" si="43"/>
        <v>2.4260076602721181</v>
      </c>
      <c r="J145">
        <f t="shared" si="37"/>
        <v>19.600000000000001</v>
      </c>
      <c r="K145">
        <f t="shared" si="37"/>
        <v>19.028072000000002</v>
      </c>
      <c r="L145">
        <f t="shared" si="37"/>
        <v>4.7002633929191697</v>
      </c>
      <c r="M145">
        <f t="shared" si="55"/>
        <v>2.1400483242252291</v>
      </c>
      <c r="N145">
        <f t="shared" si="56"/>
        <v>1.0007009999709893</v>
      </c>
      <c r="O145">
        <f t="shared" si="46"/>
        <v>235.53247838552747</v>
      </c>
      <c r="P145">
        <f t="shared" si="47"/>
        <v>0.27526698215196288</v>
      </c>
      <c r="Q145">
        <f t="shared" si="48"/>
        <v>-3.6792811396200539E-2</v>
      </c>
      <c r="R145">
        <f t="shared" si="49"/>
        <v>0.27279699502122939</v>
      </c>
      <c r="S145" t="str">
        <f t="shared" si="57"/>
        <v>-</v>
      </c>
      <c r="T145" t="str">
        <f t="shared" si="44"/>
        <v>No</v>
      </c>
      <c r="U145" t="str">
        <f t="shared" si="45"/>
        <v>No</v>
      </c>
    </row>
    <row r="146" spans="2:21">
      <c r="B146" s="5">
        <f t="shared" si="50"/>
        <v>15.605948026417147</v>
      </c>
      <c r="C146" s="5">
        <f t="shared" si="51"/>
        <v>-22.63008394834754</v>
      </c>
      <c r="D146">
        <f t="shared" si="52"/>
        <v>15.605948026417147</v>
      </c>
      <c r="E146" s="5">
        <f t="shared" si="53"/>
        <v>2.6687083114135977E-3</v>
      </c>
      <c r="F146" s="5">
        <f t="shared" si="41"/>
        <v>1.874536991535445E-2</v>
      </c>
      <c r="G146" s="5">
        <f t="shared" si="42"/>
        <v>-0.94249147239999997</v>
      </c>
      <c r="H146">
        <f t="shared" si="54"/>
        <v>140</v>
      </c>
      <c r="I146">
        <f t="shared" si="43"/>
        <v>2.4434609527920612</v>
      </c>
      <c r="J146">
        <f t="shared" si="37"/>
        <v>19.600000000000001</v>
      </c>
      <c r="K146">
        <f t="shared" si="37"/>
        <v>19.028072000000002</v>
      </c>
      <c r="L146">
        <f t="shared" si="37"/>
        <v>4.7002633929191697</v>
      </c>
      <c r="M146">
        <f t="shared" si="55"/>
        <v>2.1301200311022743</v>
      </c>
      <c r="N146">
        <f t="shared" si="56"/>
        <v>0.99605846328446701</v>
      </c>
      <c r="O146">
        <f t="shared" si="46"/>
        <v>236.52853684881194</v>
      </c>
      <c r="P146">
        <f t="shared" si="47"/>
        <v>0.27580677529252084</v>
      </c>
      <c r="Q146">
        <f t="shared" si="48"/>
        <v>-3.6061419539271333E-2</v>
      </c>
      <c r="R146">
        <f t="shared" si="49"/>
        <v>0.27343911811968624</v>
      </c>
      <c r="S146" t="str">
        <f t="shared" si="57"/>
        <v>-</v>
      </c>
      <c r="T146" t="str">
        <f t="shared" si="44"/>
        <v>No</v>
      </c>
      <c r="U146" t="str">
        <f t="shared" si="45"/>
        <v>No</v>
      </c>
    </row>
    <row r="147" spans="2:21">
      <c r="B147" s="5">
        <f t="shared" si="50"/>
        <v>15.570927743548514</v>
      </c>
      <c r="C147" s="5">
        <f t="shared" si="51"/>
        <v>-22.704130706164356</v>
      </c>
      <c r="D147">
        <f t="shared" si="52"/>
        <v>15.570927743548514</v>
      </c>
      <c r="E147" s="5">
        <f t="shared" si="53"/>
        <v>2.6659872109821977E-3</v>
      </c>
      <c r="F147" s="5">
        <f t="shared" si="41"/>
        <v>1.9017027871674155E-2</v>
      </c>
      <c r="G147" s="5">
        <f t="shared" si="42"/>
        <v>-0.94249147239999997</v>
      </c>
      <c r="H147">
        <f t="shared" si="54"/>
        <v>141</v>
      </c>
      <c r="I147">
        <f t="shared" si="43"/>
        <v>2.4609142453120048</v>
      </c>
      <c r="J147">
        <f t="shared" si="37"/>
        <v>19.600000000000001</v>
      </c>
      <c r="K147">
        <f t="shared" si="37"/>
        <v>19.028072000000002</v>
      </c>
      <c r="L147">
        <f t="shared" si="37"/>
        <v>4.7002633929191697</v>
      </c>
      <c r="M147">
        <f t="shared" si="55"/>
        <v>2.1204594333347044</v>
      </c>
      <c r="N147">
        <f t="shared" si="56"/>
        <v>0.99154110274784246</v>
      </c>
      <c r="O147">
        <f t="shared" si="46"/>
        <v>237.52007795155978</v>
      </c>
      <c r="P147">
        <f t="shared" si="47"/>
        <v>0.27633487782850386</v>
      </c>
      <c r="Q147">
        <f t="shared" si="48"/>
        <v>-3.5319043024622604E-2</v>
      </c>
      <c r="R147">
        <f t="shared" si="49"/>
        <v>0.27406847667019102</v>
      </c>
      <c r="S147" t="str">
        <f t="shared" si="57"/>
        <v>-</v>
      </c>
      <c r="T147" t="str">
        <f t="shared" si="44"/>
        <v>No</v>
      </c>
      <c r="U147" t="str">
        <f t="shared" si="45"/>
        <v>No</v>
      </c>
    </row>
    <row r="148" spans="2:21">
      <c r="B148" s="5">
        <f t="shared" si="50"/>
        <v>15.536806073410469</v>
      </c>
      <c r="C148" s="5">
        <f t="shared" si="51"/>
        <v>-22.777069195692015</v>
      </c>
      <c r="D148">
        <f t="shared" si="52"/>
        <v>15.536806073410469</v>
      </c>
      <c r="E148" s="5">
        <f t="shared" si="53"/>
        <v>2.6632862275046227E-3</v>
      </c>
      <c r="F148" s="5">
        <f t="shared" si="41"/>
        <v>1.9282893057082057E-2</v>
      </c>
      <c r="G148" s="5">
        <f t="shared" si="42"/>
        <v>-0.94249147239999997</v>
      </c>
      <c r="H148">
        <f t="shared" si="54"/>
        <v>142</v>
      </c>
      <c r="I148">
        <f t="shared" si="43"/>
        <v>2.4783675378319479</v>
      </c>
      <c r="J148">
        <f t="shared" si="37"/>
        <v>19.600000000000001</v>
      </c>
      <c r="K148">
        <f t="shared" si="37"/>
        <v>19.028072000000002</v>
      </c>
      <c r="L148">
        <f t="shared" si="37"/>
        <v>4.7002633929191697</v>
      </c>
      <c r="M148">
        <f t="shared" si="55"/>
        <v>2.1110647649528786</v>
      </c>
      <c r="N148">
        <f t="shared" si="56"/>
        <v>0.98714809258182545</v>
      </c>
      <c r="O148">
        <f t="shared" si="46"/>
        <v>238.50722604414162</v>
      </c>
      <c r="P148">
        <f t="shared" si="47"/>
        <v>0.27685119599971642</v>
      </c>
      <c r="Q148">
        <f t="shared" si="48"/>
        <v>-3.456590798732357E-2</v>
      </c>
      <c r="R148">
        <f t="shared" si="49"/>
        <v>0.27468487896403265</v>
      </c>
      <c r="S148" t="str">
        <f t="shared" si="57"/>
        <v>-</v>
      </c>
      <c r="T148" t="str">
        <f t="shared" si="44"/>
        <v>No</v>
      </c>
      <c r="U148" t="str">
        <f t="shared" si="45"/>
        <v>No</v>
      </c>
    </row>
    <row r="149" spans="2:21">
      <c r="B149" s="5">
        <f t="shared" si="50"/>
        <v>15.503582570653972</v>
      </c>
      <c r="C149" s="5">
        <f t="shared" si="51"/>
        <v>-22.848850907612658</v>
      </c>
      <c r="D149">
        <f t="shared" si="52"/>
        <v>15.503582570653972</v>
      </c>
      <c r="E149" s="5">
        <f t="shared" si="53"/>
        <v>2.6606086517131852E-3</v>
      </c>
      <c r="F149" s="5">
        <f t="shared" si="41"/>
        <v>1.9542884486467193E-2</v>
      </c>
      <c r="G149" s="5">
        <f t="shared" si="42"/>
        <v>-0.94249147239999997</v>
      </c>
      <c r="H149">
        <f t="shared" si="54"/>
        <v>143</v>
      </c>
      <c r="I149">
        <f t="shared" si="43"/>
        <v>2.495820830351891</v>
      </c>
      <c r="J149">
        <f t="shared" si="37"/>
        <v>19.600000000000001</v>
      </c>
      <c r="K149">
        <f t="shared" si="37"/>
        <v>19.028072000000002</v>
      </c>
      <c r="L149">
        <f t="shared" si="37"/>
        <v>4.7002633929191697</v>
      </c>
      <c r="M149">
        <f t="shared" si="55"/>
        <v>2.1019342864143575</v>
      </c>
      <c r="N149">
        <f t="shared" si="56"/>
        <v>0.98287861936466359</v>
      </c>
      <c r="O149">
        <f t="shared" si="46"/>
        <v>239.49010466350629</v>
      </c>
      <c r="P149">
        <f t="shared" si="47"/>
        <v>0.27735563847372252</v>
      </c>
      <c r="Q149">
        <f t="shared" si="48"/>
        <v>-3.3802243839603632E-2</v>
      </c>
      <c r="R149">
        <f t="shared" si="49"/>
        <v>0.27528813723910123</v>
      </c>
      <c r="S149" t="str">
        <f t="shared" si="57"/>
        <v>-</v>
      </c>
      <c r="T149" t="str">
        <f t="shared" si="44"/>
        <v>No</v>
      </c>
      <c r="U149" t="str">
        <f t="shared" si="45"/>
        <v>No</v>
      </c>
    </row>
    <row r="150" spans="2:21">
      <c r="B150" s="5">
        <f t="shared" si="50"/>
        <v>15.471256736850146</v>
      </c>
      <c r="C150" s="5">
        <f t="shared" si="51"/>
        <v>-22.919427421671408</v>
      </c>
      <c r="D150">
        <f t="shared" si="52"/>
        <v>15.471256736850146</v>
      </c>
      <c r="E150" s="5">
        <f t="shared" si="53"/>
        <v>2.6579577458215389E-3</v>
      </c>
      <c r="F150" s="5">
        <f t="shared" si="41"/>
        <v>1.9796922963921586E-2</v>
      </c>
      <c r="G150" s="5">
        <f t="shared" si="42"/>
        <v>-0.94249147239999997</v>
      </c>
      <c r="H150">
        <f t="shared" si="54"/>
        <v>144</v>
      </c>
      <c r="I150">
        <f t="shared" si="43"/>
        <v>2.5132741228718345</v>
      </c>
      <c r="J150">
        <f t="shared" si="37"/>
        <v>19.600000000000001</v>
      </c>
      <c r="K150">
        <f t="shared" si="37"/>
        <v>19.028072000000002</v>
      </c>
      <c r="L150">
        <f t="shared" si="37"/>
        <v>4.7002633929191697</v>
      </c>
      <c r="M150">
        <f t="shared" si="55"/>
        <v>2.0930662863043703</v>
      </c>
      <c r="N150">
        <f t="shared" si="56"/>
        <v>0.9787318828272914</v>
      </c>
      <c r="O150">
        <f t="shared" si="46"/>
        <v>240.46883654633359</v>
      </c>
      <c r="P150">
        <f t="shared" si="47"/>
        <v>0.27784811633255441</v>
      </c>
      <c r="Q150">
        <f t="shared" si="48"/>
        <v>-3.3028283200957513E-2</v>
      </c>
      <c r="R150">
        <f t="shared" si="49"/>
        <v>0.27587806773708207</v>
      </c>
      <c r="S150" t="str">
        <f t="shared" si="57"/>
        <v>-</v>
      </c>
      <c r="T150" t="str">
        <f t="shared" si="44"/>
        <v>No</v>
      </c>
      <c r="U150" t="str">
        <f t="shared" si="45"/>
        <v>No</v>
      </c>
    </row>
    <row r="151" spans="2:21">
      <c r="B151" s="5">
        <f t="shared" si="50"/>
        <v>15.439828026022241</v>
      </c>
      <c r="C151" s="5">
        <f t="shared" si="51"/>
        <v>-22.988750469003914</v>
      </c>
      <c r="D151">
        <f t="shared" si="52"/>
        <v>15.439828026022241</v>
      </c>
      <c r="E151" s="5">
        <f t="shared" si="53"/>
        <v>2.6553367395501719E-3</v>
      </c>
      <c r="F151" s="5">
        <f t="shared" si="41"/>
        <v>2.0044931106864068E-2</v>
      </c>
      <c r="G151" s="5">
        <f t="shared" si="42"/>
        <v>-0.94249147239999997</v>
      </c>
      <c r="H151">
        <f t="shared" si="54"/>
        <v>145</v>
      </c>
      <c r="I151">
        <f t="shared" si="43"/>
        <v>2.530727415391778</v>
      </c>
      <c r="J151">
        <f t="shared" si="37"/>
        <v>19.600000000000001</v>
      </c>
      <c r="K151">
        <f t="shared" si="37"/>
        <v>19.028072000000002</v>
      </c>
      <c r="L151">
        <f t="shared" si="37"/>
        <v>4.7002633929191697</v>
      </c>
      <c r="M151">
        <f t="shared" si="55"/>
        <v>2.0844590829460996</v>
      </c>
      <c r="N151">
        <f t="shared" si="56"/>
        <v>0.97470709660631039</v>
      </c>
      <c r="O151">
        <f t="shared" si="46"/>
        <v>241.44354364293991</v>
      </c>
      <c r="P151">
        <f t="shared" si="47"/>
        <v>0.27832854305989524</v>
      </c>
      <c r="Q151">
        <f t="shared" si="48"/>
        <v>-3.2244261827303826E-2</v>
      </c>
      <c r="R151">
        <f t="shared" si="49"/>
        <v>0.2764544907594309</v>
      </c>
      <c r="S151" t="str">
        <f t="shared" si="57"/>
        <v>-</v>
      </c>
      <c r="T151" t="str">
        <f t="shared" si="44"/>
        <v>No</v>
      </c>
      <c r="U151" t="str">
        <f t="shared" si="45"/>
        <v>No</v>
      </c>
    </row>
    <row r="152" spans="2:21">
      <c r="B152" s="5">
        <f t="shared" si="50"/>
        <v>15.409295849975308</v>
      </c>
      <c r="C152" s="5">
        <f t="shared" si="51"/>
        <v>-23.056771995968848</v>
      </c>
      <c r="D152">
        <f t="shared" si="52"/>
        <v>15.409295849975308</v>
      </c>
      <c r="E152" s="5">
        <f t="shared" si="53"/>
        <v>2.652748826191491E-3</v>
      </c>
      <c r="F152" s="5">
        <f t="shared" si="41"/>
        <v>2.0286833369611786E-2</v>
      </c>
      <c r="G152" s="5">
        <f t="shared" si="42"/>
        <v>-0.94249147239999997</v>
      </c>
      <c r="H152">
        <f t="shared" si="54"/>
        <v>146</v>
      </c>
      <c r="I152">
        <f t="shared" si="43"/>
        <v>2.5481807079117211</v>
      </c>
      <c r="J152">
        <f t="shared" ref="J152:L215" si="58">J151</f>
        <v>19.600000000000001</v>
      </c>
      <c r="K152">
        <f t="shared" si="58"/>
        <v>19.028072000000002</v>
      </c>
      <c r="L152">
        <f t="shared" si="58"/>
        <v>4.7002633929191697</v>
      </c>
      <c r="M152">
        <f t="shared" si="55"/>
        <v>2.0761110259245892</v>
      </c>
      <c r="N152">
        <f t="shared" si="56"/>
        <v>0.97080348895657909</v>
      </c>
      <c r="O152">
        <f t="shared" si="46"/>
        <v>242.41434713189651</v>
      </c>
      <c r="P152">
        <f t="shared" si="47"/>
        <v>0.2787968345287189</v>
      </c>
      <c r="Q152">
        <f t="shared" si="48"/>
        <v>-3.1450418539130526E-2</v>
      </c>
      <c r="R152">
        <f t="shared" si="49"/>
        <v>0.27701723072211115</v>
      </c>
      <c r="S152" t="str">
        <f t="shared" si="57"/>
        <v>-</v>
      </c>
      <c r="T152" t="str">
        <f t="shared" si="44"/>
        <v>No</v>
      </c>
      <c r="U152" t="str">
        <f t="shared" si="45"/>
        <v>No</v>
      </c>
    </row>
    <row r="153" spans="2:21">
      <c r="B153" s="5">
        <f t="shared" si="50"/>
        <v>15.379659583427435</v>
      </c>
      <c r="C153" s="5">
        <f t="shared" si="51"/>
        <v>-23.123444229362882</v>
      </c>
      <c r="D153">
        <f t="shared" si="52"/>
        <v>15.379659583427435</v>
      </c>
      <c r="E153" s="5">
        <f t="shared" si="53"/>
        <v>2.6501971587192864E-3</v>
      </c>
      <c r="F153" s="5">
        <f t="shared" si="41"/>
        <v>2.0522556066392153E-2</v>
      </c>
      <c r="G153" s="5">
        <f t="shared" si="42"/>
        <v>-0.94249147239999997</v>
      </c>
      <c r="H153">
        <f t="shared" si="54"/>
        <v>147</v>
      </c>
      <c r="I153">
        <f t="shared" si="43"/>
        <v>2.5656340004316642</v>
      </c>
      <c r="J153">
        <f t="shared" si="58"/>
        <v>19.600000000000001</v>
      </c>
      <c r="K153">
        <f t="shared" si="58"/>
        <v>19.028072000000002</v>
      </c>
      <c r="L153">
        <f t="shared" si="58"/>
        <v>4.7002633929191697</v>
      </c>
      <c r="M153">
        <f t="shared" si="55"/>
        <v>2.0680204975279479</v>
      </c>
      <c r="N153">
        <f t="shared" si="56"/>
        <v>0.96702030342512924</v>
      </c>
      <c r="O153">
        <f t="shared" si="46"/>
        <v>243.38136743532164</v>
      </c>
      <c r="P153">
        <f t="shared" si="47"/>
        <v>0.27925290898940186</v>
      </c>
      <c r="Q153">
        <f t="shared" si="48"/>
        <v>-3.0646995148812934E-2</v>
      </c>
      <c r="R153">
        <f t="shared" si="49"/>
        <v>0.27756611620907878</v>
      </c>
      <c r="S153" t="str">
        <f t="shared" si="57"/>
        <v>-</v>
      </c>
      <c r="T153" t="str">
        <f t="shared" si="44"/>
        <v>No</v>
      </c>
      <c r="U153" t="str">
        <f t="shared" si="45"/>
        <v>No</v>
      </c>
    </row>
    <row r="154" spans="2:21">
      <c r="B154" s="5">
        <f t="shared" si="50"/>
        <v>15.350918568946595</v>
      </c>
      <c r="C154" s="5">
        <f t="shared" si="51"/>
        <v>-23.188719742886295</v>
      </c>
      <c r="D154">
        <f t="shared" si="52"/>
        <v>15.350918568946595</v>
      </c>
      <c r="E154" s="5">
        <f t="shared" si="53"/>
        <v>2.6476848459473174E-3</v>
      </c>
      <c r="F154" s="5">
        <f t="shared" si="41"/>
        <v>2.0752027393788237E-2</v>
      </c>
      <c r="G154" s="5">
        <f t="shared" si="42"/>
        <v>-0.94249147239999997</v>
      </c>
      <c r="H154">
        <f t="shared" si="54"/>
        <v>148</v>
      </c>
      <c r="I154">
        <f t="shared" si="43"/>
        <v>2.5830872929516078</v>
      </c>
      <c r="J154">
        <f t="shared" si="58"/>
        <v>19.600000000000001</v>
      </c>
      <c r="K154">
        <f t="shared" si="58"/>
        <v>19.028072000000002</v>
      </c>
      <c r="L154">
        <f t="shared" si="58"/>
        <v>4.7002633929191697</v>
      </c>
      <c r="M154">
        <f t="shared" si="55"/>
        <v>2.0601859141094252</v>
      </c>
      <c r="N154">
        <f t="shared" si="56"/>
        <v>0.96335679948808128</v>
      </c>
      <c r="O154">
        <f t="shared" si="46"/>
        <v>244.34472423480972</v>
      </c>
      <c r="P154">
        <f t="shared" si="47"/>
        <v>0.27969668705827444</v>
      </c>
      <c r="Q154">
        <f t="shared" si="48"/>
        <v>-2.9834236386884351E-2</v>
      </c>
      <c r="R154">
        <f t="shared" si="49"/>
        <v>0.27810098002449729</v>
      </c>
      <c r="S154" t="str">
        <f t="shared" si="57"/>
        <v>-</v>
      </c>
      <c r="T154" t="str">
        <f t="shared" si="44"/>
        <v>No</v>
      </c>
      <c r="U154" t="str">
        <f t="shared" si="45"/>
        <v>No</v>
      </c>
    </row>
    <row r="155" spans="2:21">
      <c r="B155" s="5">
        <f t="shared" si="50"/>
        <v>15.323072121696896</v>
      </c>
      <c r="C155" s="5">
        <f t="shared" si="51"/>
        <v>-23.252551524717958</v>
      </c>
      <c r="D155">
        <f t="shared" si="52"/>
        <v>15.323072121696896</v>
      </c>
      <c r="E155" s="5">
        <f t="shared" si="53"/>
        <v>2.6452149487417058E-3</v>
      </c>
      <c r="F155" s="5">
        <f t="shared" si="41"/>
        <v>2.0975177452610762E-2</v>
      </c>
      <c r="G155" s="5">
        <f t="shared" si="42"/>
        <v>-0.94249147239999997</v>
      </c>
      <c r="H155">
        <f t="shared" si="54"/>
        <v>149</v>
      </c>
      <c r="I155">
        <f t="shared" si="43"/>
        <v>2.6005405854715509</v>
      </c>
      <c r="J155">
        <f t="shared" si="58"/>
        <v>19.600000000000001</v>
      </c>
      <c r="K155">
        <f t="shared" si="58"/>
        <v>19.028072000000002</v>
      </c>
      <c r="L155">
        <f t="shared" si="58"/>
        <v>4.7002633929191697</v>
      </c>
      <c r="M155">
        <f t="shared" si="55"/>
        <v>2.0526057273738174</v>
      </c>
      <c r="N155">
        <f t="shared" si="56"/>
        <v>0.95981225315217744</v>
      </c>
      <c r="O155">
        <f t="shared" si="46"/>
        <v>245.30453648796188</v>
      </c>
      <c r="P155">
        <f t="shared" si="47"/>
        <v>0.28012809170663205</v>
      </c>
      <c r="Q155">
        <f t="shared" si="48"/>
        <v>-2.9012389827538322E-2</v>
      </c>
      <c r="R155">
        <f t="shared" si="49"/>
        <v>0.27862165924366722</v>
      </c>
      <c r="S155" t="str">
        <f t="shared" si="57"/>
        <v>-</v>
      </c>
      <c r="T155" t="str">
        <f t="shared" si="44"/>
        <v>No</v>
      </c>
      <c r="U155" t="str">
        <f t="shared" si="45"/>
        <v>No</v>
      </c>
    </row>
    <row r="156" spans="2:21">
      <c r="B156" s="5">
        <f t="shared" si="50"/>
        <v>15.296119533998118</v>
      </c>
      <c r="C156" s="5">
        <f t="shared" si="51"/>
        <v>-23.314893046049605</v>
      </c>
      <c r="D156">
        <f t="shared" si="52"/>
        <v>15.296119533998118</v>
      </c>
      <c r="E156" s="5">
        <f t="shared" si="53"/>
        <v>2.6427904762917382E-3</v>
      </c>
      <c r="F156" s="5">
        <f t="shared" si="41"/>
        <v>2.1191938269190125E-2</v>
      </c>
      <c r="G156" s="5">
        <f t="shared" si="42"/>
        <v>-0.94249147239999997</v>
      </c>
      <c r="H156">
        <f t="shared" si="54"/>
        <v>150</v>
      </c>
      <c r="I156">
        <f t="shared" si="43"/>
        <v>2.6179938779914944</v>
      </c>
      <c r="J156">
        <f t="shared" si="58"/>
        <v>19.600000000000001</v>
      </c>
      <c r="K156">
        <f t="shared" si="58"/>
        <v>19.028072000000002</v>
      </c>
      <c r="L156">
        <f t="shared" si="58"/>
        <v>4.7002633929191697</v>
      </c>
      <c r="M156">
        <f t="shared" si="55"/>
        <v>2.0452784255915422</v>
      </c>
      <c r="N156">
        <f t="shared" si="56"/>
        <v>0.95638595752249034</v>
      </c>
      <c r="O156">
        <f t="shared" si="46"/>
        <v>246.26092244548437</v>
      </c>
      <c r="P156">
        <f t="shared" si="47"/>
        <v>0.28054704825018273</v>
      </c>
      <c r="Q156">
        <f t="shared" si="48"/>
        <v>-2.8181705813203933E-2</v>
      </c>
      <c r="R156">
        <f t="shared" si="49"/>
        <v>0.2791279952626543</v>
      </c>
      <c r="S156" t="str">
        <f t="shared" si="57"/>
        <v>-</v>
      </c>
      <c r="T156" t="str">
        <f t="shared" si="44"/>
        <v>No</v>
      </c>
      <c r="U156" t="str">
        <f t="shared" si="45"/>
        <v>No</v>
      </c>
    </row>
    <row r="157" spans="2:21">
      <c r="B157" s="5">
        <f t="shared" si="50"/>
        <v>15.270060079702338</v>
      </c>
      <c r="C157" s="5">
        <f t="shared" si="51"/>
        <v>-23.375698330420612</v>
      </c>
      <c r="D157">
        <f t="shared" si="52"/>
        <v>15.270060079702338</v>
      </c>
      <c r="E157" s="5">
        <f t="shared" si="53"/>
        <v>2.6404143824436325E-3</v>
      </c>
      <c r="F157" s="5">
        <f t="shared" si="41"/>
        <v>2.1402243816081769E-2</v>
      </c>
      <c r="G157" s="5">
        <f t="shared" si="42"/>
        <v>-0.94249147239999997</v>
      </c>
      <c r="H157">
        <f t="shared" si="54"/>
        <v>151</v>
      </c>
      <c r="I157">
        <f t="shared" si="43"/>
        <v>2.6354471705114375</v>
      </c>
      <c r="J157">
        <f t="shared" si="58"/>
        <v>19.600000000000001</v>
      </c>
      <c r="K157">
        <f t="shared" si="58"/>
        <v>19.028072000000002</v>
      </c>
      <c r="L157">
        <f t="shared" si="58"/>
        <v>4.7002633929191697</v>
      </c>
      <c r="M157">
        <f t="shared" si="55"/>
        <v>2.0382025347436166</v>
      </c>
      <c r="N157">
        <f t="shared" si="56"/>
        <v>0.95307722333782274</v>
      </c>
      <c r="O157">
        <f t="shared" si="46"/>
        <v>247.2139996688222</v>
      </c>
      <c r="P157">
        <f t="shared" si="47"/>
        <v>0.2809534843389323</v>
      </c>
      <c r="Q157">
        <f t="shared" si="48"/>
        <v>-2.7342437378280331E-2</v>
      </c>
      <c r="R157">
        <f t="shared" si="49"/>
        <v>0.27961983384660233</v>
      </c>
      <c r="S157" t="str">
        <f t="shared" si="57"/>
        <v>-</v>
      </c>
      <c r="T157" t="str">
        <f t="shared" si="44"/>
        <v>No</v>
      </c>
      <c r="U157" t="str">
        <f t="shared" si="45"/>
        <v>No</v>
      </c>
    </row>
    <row r="158" spans="2:21">
      <c r="B158" s="5">
        <f t="shared" si="50"/>
        <v>15.24489301839137</v>
      </c>
      <c r="C158" s="5">
        <f t="shared" si="51"/>
        <v>-23.434922023686234</v>
      </c>
      <c r="D158">
        <f t="shared" si="52"/>
        <v>15.24489301839137</v>
      </c>
      <c r="E158" s="5">
        <f t="shared" si="53"/>
        <v>2.6380895621017351E-3</v>
      </c>
      <c r="F158" s="5">
        <f t="shared" si="41"/>
        <v>2.1606030032178848E-2</v>
      </c>
      <c r="G158" s="5">
        <f t="shared" si="42"/>
        <v>-0.94249147239999997</v>
      </c>
      <c r="H158">
        <f t="shared" si="54"/>
        <v>152</v>
      </c>
      <c r="I158">
        <f t="shared" si="43"/>
        <v>2.6529004630313811</v>
      </c>
      <c r="J158">
        <f t="shared" si="58"/>
        <v>19.600000000000001</v>
      </c>
      <c r="K158">
        <f t="shared" si="58"/>
        <v>19.028072000000002</v>
      </c>
      <c r="L158">
        <f t="shared" si="58"/>
        <v>4.7002633929191697</v>
      </c>
      <c r="M158">
        <f t="shared" si="55"/>
        <v>2.0313766196006489</v>
      </c>
      <c r="N158">
        <f t="shared" si="56"/>
        <v>0.94988537947525109</v>
      </c>
      <c r="O158">
        <f t="shared" si="46"/>
        <v>248.16388504829746</v>
      </c>
      <c r="P158">
        <f t="shared" si="47"/>
        <v>0.28134732994750017</v>
      </c>
      <c r="Q158">
        <f t="shared" si="48"/>
        <v>-2.6494840172054866E-2</v>
      </c>
      <c r="R158">
        <f t="shared" si="49"/>
        <v>0.28009702517671409</v>
      </c>
      <c r="S158" t="str">
        <f t="shared" si="57"/>
        <v>-</v>
      </c>
      <c r="T158" t="str">
        <f t="shared" si="44"/>
        <v>No</v>
      </c>
      <c r="U158" t="str">
        <f t="shared" si="45"/>
        <v>No</v>
      </c>
    </row>
    <row r="159" spans="2:21">
      <c r="B159" s="5">
        <f t="shared" si="50"/>
        <v>15.220617599398645</v>
      </c>
      <c r="C159" s="5">
        <f t="shared" si="51"/>
        <v>-23.492519464444726</v>
      </c>
      <c r="D159">
        <f t="shared" si="52"/>
        <v>15.220617599398645</v>
      </c>
      <c r="E159" s="5">
        <f t="shared" si="53"/>
        <v>2.6358188477015191E-3</v>
      </c>
      <c r="F159" s="5">
        <f t="shared" si="41"/>
        <v>2.1803234842225808E-2</v>
      </c>
      <c r="G159" s="5">
        <f t="shared" si="42"/>
        <v>-0.94249147239999997</v>
      </c>
      <c r="H159">
        <f t="shared" si="54"/>
        <v>153</v>
      </c>
      <c r="I159">
        <f t="shared" si="43"/>
        <v>2.6703537555513241</v>
      </c>
      <c r="J159">
        <f t="shared" si="58"/>
        <v>19.600000000000001</v>
      </c>
      <c r="K159">
        <f t="shared" si="58"/>
        <v>19.028072000000002</v>
      </c>
      <c r="L159">
        <f t="shared" si="58"/>
        <v>4.7002633929191697</v>
      </c>
      <c r="M159">
        <f t="shared" si="55"/>
        <v>2.0247992847388501</v>
      </c>
      <c r="N159">
        <f t="shared" si="56"/>
        <v>0.94680977342521999</v>
      </c>
      <c r="O159">
        <f t="shared" si="46"/>
        <v>249.11069482172269</v>
      </c>
      <c r="P159">
        <f t="shared" si="47"/>
        <v>0.28172851736586307</v>
      </c>
      <c r="Q159">
        <f t="shared" si="48"/>
        <v>-2.5639172380851682E-2</v>
      </c>
      <c r="R159">
        <f t="shared" si="49"/>
        <v>0.28055942389588762</v>
      </c>
      <c r="S159" t="str">
        <f t="shared" si="57"/>
        <v>-</v>
      </c>
      <c r="T159" t="str">
        <f t="shared" si="44"/>
        <v>No</v>
      </c>
      <c r="U159" t="str">
        <f t="shared" si="45"/>
        <v>No</v>
      </c>
    </row>
    <row r="160" spans="2:21">
      <c r="B160" s="5">
        <f t="shared" si="50"/>
        <v>15.197233065659169</v>
      </c>
      <c r="C160" s="5">
        <f t="shared" si="51"/>
        <v>-23.548446754741228</v>
      </c>
      <c r="D160">
        <f t="shared" si="52"/>
        <v>15.197233065659169</v>
      </c>
      <c r="E160" s="5">
        <f t="shared" si="53"/>
        <v>2.6336050057587071E-3</v>
      </c>
      <c r="F160" s="5">
        <f t="shared" si="41"/>
        <v>2.199379817572715E-2</v>
      </c>
      <c r="G160" s="5">
        <f t="shared" si="42"/>
        <v>-0.94249147239999997</v>
      </c>
      <c r="H160">
        <f t="shared" si="54"/>
        <v>154</v>
      </c>
      <c r="I160">
        <f t="shared" si="43"/>
        <v>2.6878070480712672</v>
      </c>
      <c r="J160">
        <f t="shared" si="58"/>
        <v>19.600000000000001</v>
      </c>
      <c r="K160">
        <f t="shared" si="58"/>
        <v>19.028072000000002</v>
      </c>
      <c r="L160">
        <f t="shared" si="58"/>
        <v>4.7002633929191697</v>
      </c>
      <c r="M160">
        <f t="shared" si="55"/>
        <v>2.0184691754959436</v>
      </c>
      <c r="N160">
        <f t="shared" si="56"/>
        <v>0.94384977173853124</v>
      </c>
      <c r="O160">
        <f t="shared" si="46"/>
        <v>250.05454459346123</v>
      </c>
      <c r="P160">
        <f t="shared" si="47"/>
        <v>0.28209698119051535</v>
      </c>
      <c r="Q160">
        <f t="shared" si="48"/>
        <v>-2.4775694649374635E-2</v>
      </c>
      <c r="R160">
        <f t="shared" si="49"/>
        <v>0.28100688915299377</v>
      </c>
      <c r="S160" t="str">
        <f t="shared" si="57"/>
        <v>-</v>
      </c>
      <c r="T160" t="str">
        <f t="shared" si="44"/>
        <v>No</v>
      </c>
      <c r="U160" t="str">
        <f t="shared" si="45"/>
        <v>No</v>
      </c>
    </row>
    <row r="161" spans="2:21">
      <c r="B161" s="5">
        <f t="shared" si="50"/>
        <v>15.174738657391051</v>
      </c>
      <c r="C161" s="5">
        <f t="shared" si="51"/>
        <v>-23.60266083086028</v>
      </c>
      <c r="D161">
        <f t="shared" si="52"/>
        <v>15.174738657391051</v>
      </c>
      <c r="E161" s="5">
        <f t="shared" si="53"/>
        <v>2.6314507334986876E-3</v>
      </c>
      <c r="F161" s="5">
        <f t="shared" si="41"/>
        <v>2.2177661985245459E-2</v>
      </c>
      <c r="G161" s="5">
        <f t="shared" si="42"/>
        <v>-0.94249147239999997</v>
      </c>
      <c r="H161">
        <f t="shared" si="54"/>
        <v>155</v>
      </c>
      <c r="I161">
        <f t="shared" si="43"/>
        <v>2.7052603405912108</v>
      </c>
      <c r="J161">
        <f t="shared" si="58"/>
        <v>19.600000000000001</v>
      </c>
      <c r="K161">
        <f t="shared" si="58"/>
        <v>19.028072000000002</v>
      </c>
      <c r="L161">
        <f t="shared" si="58"/>
        <v>4.7002633929191697</v>
      </c>
      <c r="M161">
        <f t="shared" si="55"/>
        <v>2.0123849788697594</v>
      </c>
      <c r="N161">
        <f t="shared" si="56"/>
        <v>0.94100476044653303</v>
      </c>
      <c r="O161">
        <f t="shared" si="46"/>
        <v>250.99554935390776</v>
      </c>
      <c r="P161">
        <f t="shared" si="47"/>
        <v>0.2824526583160431</v>
      </c>
      <c r="Q161">
        <f t="shared" si="48"/>
        <v>-2.3904670001290713E-2</v>
      </c>
      <c r="R161">
        <f t="shared" si="49"/>
        <v>0.28143928464578077</v>
      </c>
      <c r="S161" t="str">
        <f t="shared" si="57"/>
        <v>-</v>
      </c>
      <c r="T161" t="str">
        <f t="shared" si="44"/>
        <v>No</v>
      </c>
      <c r="U161" t="str">
        <f t="shared" si="45"/>
        <v>No</v>
      </c>
    </row>
    <row r="162" spans="2:21">
      <c r="B162" s="5">
        <f t="shared" si="50"/>
        <v>15.153133615611965</v>
      </c>
      <c r="C162" s="5">
        <f t="shared" si="51"/>
        <v>-23.655119534012265</v>
      </c>
      <c r="D162">
        <f t="shared" si="52"/>
        <v>15.153133615611965</v>
      </c>
      <c r="E162" s="5">
        <f t="shared" si="53"/>
        <v>2.6293586555703715E-3</v>
      </c>
      <c r="F162" s="5">
        <f t="shared" si="41"/>
        <v>2.235477026408323E-2</v>
      </c>
      <c r="G162" s="5">
        <f t="shared" si="42"/>
        <v>-0.94249147239999997</v>
      </c>
      <c r="H162">
        <f t="shared" si="54"/>
        <v>156</v>
      </c>
      <c r="I162">
        <f t="shared" si="43"/>
        <v>2.7227136331111543</v>
      </c>
      <c r="J162">
        <f t="shared" si="58"/>
        <v>19.600000000000001</v>
      </c>
      <c r="K162">
        <f t="shared" si="58"/>
        <v>19.028072000000002</v>
      </c>
      <c r="L162">
        <f t="shared" si="58"/>
        <v>4.7002633929191697</v>
      </c>
      <c r="M162">
        <f t="shared" si="55"/>
        <v>2.006545424362173</v>
      </c>
      <c r="N162">
        <f t="shared" si="56"/>
        <v>0.93827414545575127</v>
      </c>
      <c r="O162">
        <f t="shared" si="46"/>
        <v>251.93382349936351</v>
      </c>
      <c r="P162">
        <f t="shared" si="47"/>
        <v>0.28279548792711168</v>
      </c>
      <c r="Q162">
        <f t="shared" si="48"/>
        <v>-2.3026363759167393E-2</v>
      </c>
      <c r="R162">
        <f t="shared" si="49"/>
        <v>0.28185647866239244</v>
      </c>
      <c r="S162" t="str">
        <f t="shared" si="57"/>
        <v>-</v>
      </c>
      <c r="T162" t="str">
        <f t="shared" si="44"/>
        <v>No</v>
      </c>
      <c r="U162" t="str">
        <f t="shared" si="45"/>
        <v>No</v>
      </c>
    </row>
    <row r="163" spans="2:21">
      <c r="B163" s="5">
        <f t="shared" si="50"/>
        <v>15.132417185494001</v>
      </c>
      <c r="C163" s="5">
        <f t="shared" si="51"/>
        <v>-23.705781680714548</v>
      </c>
      <c r="D163">
        <f t="shared" si="52"/>
        <v>15.132417185494001</v>
      </c>
      <c r="E163" s="5">
        <f t="shared" si="53"/>
        <v>2.6273313208484534E-3</v>
      </c>
      <c r="F163" s="5">
        <f t="shared" si="41"/>
        <v>2.2525069063343034E-2</v>
      </c>
      <c r="G163" s="5">
        <f t="shared" si="42"/>
        <v>-0.94249147239999997</v>
      </c>
      <c r="H163">
        <f t="shared" si="54"/>
        <v>157</v>
      </c>
      <c r="I163">
        <f t="shared" si="43"/>
        <v>2.7401669256310974</v>
      </c>
      <c r="J163">
        <f t="shared" si="58"/>
        <v>19.600000000000001</v>
      </c>
      <c r="K163">
        <f t="shared" si="58"/>
        <v>19.028072000000002</v>
      </c>
      <c r="L163">
        <f t="shared" si="58"/>
        <v>4.7002633929191697</v>
      </c>
      <c r="M163">
        <f t="shared" si="55"/>
        <v>2.0009492847709365</v>
      </c>
      <c r="N163">
        <f>M163/J163/K163/PI()*$K$3</f>
        <v>0.93565735291815511</v>
      </c>
      <c r="O163">
        <f t="shared" si="46"/>
        <v>252.86948085228167</v>
      </c>
      <c r="P163">
        <f t="shared" si="47"/>
        <v>0.28312541149084619</v>
      </c>
      <c r="Q163">
        <f t="shared" si="48"/>
        <v>-2.214104346356445E-2</v>
      </c>
      <c r="R163">
        <f t="shared" si="49"/>
        <v>0.28225834412149009</v>
      </c>
      <c r="S163" t="str">
        <f t="shared" si="57"/>
        <v>-</v>
      </c>
      <c r="T163" t="str">
        <f t="shared" si="44"/>
        <v>No</v>
      </c>
      <c r="U163" t="str">
        <f t="shared" si="45"/>
        <v>No</v>
      </c>
    </row>
    <row r="164" spans="2:21">
      <c r="B164" s="5">
        <f t="shared" si="50"/>
        <v>15.112588619559947</v>
      </c>
      <c r="C164" s="5">
        <f t="shared" si="51"/>
        <v>-23.754607132663271</v>
      </c>
      <c r="D164">
        <f t="shared" si="52"/>
        <v>15.112588619559947</v>
      </c>
      <c r="E164" s="5">
        <f t="shared" si="53"/>
        <v>2.6253711993280047E-3</v>
      </c>
      <c r="F164" s="5">
        <f t="shared" si="41"/>
        <v>2.2688506508360899E-2</v>
      </c>
      <c r="G164" s="5">
        <f t="shared" si="42"/>
        <v>-0.94249147239999997</v>
      </c>
      <c r="H164">
        <f t="shared" si="54"/>
        <v>158</v>
      </c>
      <c r="I164">
        <f t="shared" si="43"/>
        <v>2.7576202181510405</v>
      </c>
      <c r="J164">
        <f t="shared" si="58"/>
        <v>19.600000000000001</v>
      </c>
      <c r="K164">
        <f t="shared" si="58"/>
        <v>19.028072000000002</v>
      </c>
      <c r="L164">
        <f t="shared" si="58"/>
        <v>4.7002633929191697</v>
      </c>
      <c r="M164">
        <f t="shared" si="55"/>
        <v>1.9955953769318515</v>
      </c>
      <c r="N164">
        <f t="shared" ref="N164:N188" si="59">M164/J164/K164/PI()*$K$3</f>
        <v>0.93315382957820237</v>
      </c>
      <c r="O164">
        <f t="shared" si="46"/>
        <v>253.80263468185987</v>
      </c>
      <c r="P164">
        <f t="shared" si="47"/>
        <v>0.28344237274962403</v>
      </c>
      <c r="Q164">
        <f t="shared" si="48"/>
        <v>-2.1248978791649571E-2</v>
      </c>
      <c r="R164">
        <f t="shared" si="49"/>
        <v>0.28264475861096172</v>
      </c>
      <c r="S164" t="str">
        <f t="shared" si="57"/>
        <v>-</v>
      </c>
      <c r="T164" t="str">
        <f t="shared" si="44"/>
        <v>No</v>
      </c>
      <c r="U164" t="str">
        <f t="shared" si="45"/>
        <v>No</v>
      </c>
    </row>
    <row r="165" spans="2:21">
      <c r="B165" s="5">
        <f t="shared" si="50"/>
        <v>15.093647180724345</v>
      </c>
      <c r="C165" s="5">
        <f t="shared" si="51"/>
        <v>-23.801556865888433</v>
      </c>
      <c r="D165">
        <f t="shared" si="52"/>
        <v>15.093647180724345</v>
      </c>
      <c r="E165" s="5">
        <f t="shared" si="53"/>
        <v>2.6234806791151652E-3</v>
      </c>
      <c r="F165" s="5">
        <f t="shared" si="41"/>
        <v>2.2845032814507817E-2</v>
      </c>
      <c r="G165" s="5">
        <f t="shared" si="42"/>
        <v>-0.94249147239999997</v>
      </c>
      <c r="H165">
        <f t="shared" si="54"/>
        <v>159</v>
      </c>
      <c r="I165">
        <f t="shared" si="43"/>
        <v>2.7750735106709836</v>
      </c>
      <c r="J165">
        <f t="shared" si="58"/>
        <v>19.600000000000001</v>
      </c>
      <c r="K165">
        <f t="shared" si="58"/>
        <v>19.028072000000002</v>
      </c>
      <c r="L165">
        <f t="shared" si="58"/>
        <v>4.7002633929191697</v>
      </c>
      <c r="M165">
        <f t="shared" si="55"/>
        <v>1.9904825624136184</v>
      </c>
      <c r="N165">
        <f t="shared" si="59"/>
        <v>0.93076304309775471</v>
      </c>
      <c r="O165">
        <f t="shared" si="46"/>
        <v>254.73339772495763</v>
      </c>
      <c r="P165">
        <f t="shared" si="47"/>
        <v>0.28374631771424386</v>
      </c>
      <c r="Q165">
        <f t="shared" si="48"/>
        <v>-2.0350441474944816E-2</v>
      </c>
      <c r="R165">
        <f t="shared" si="49"/>
        <v>0.2830156044252109</v>
      </c>
      <c r="S165" t="str">
        <f t="shared" si="57"/>
        <v>-</v>
      </c>
      <c r="T165" t="str">
        <f t="shared" si="44"/>
        <v>No</v>
      </c>
      <c r="U165" t="str">
        <f t="shared" si="45"/>
        <v>No</v>
      </c>
    </row>
    <row r="166" spans="2:21">
      <c r="B166" s="5">
        <f t="shared" si="50"/>
        <v>15.075592145182153</v>
      </c>
      <c r="C166" s="5">
        <f t="shared" si="51"/>
        <v>-23.846593038982228</v>
      </c>
      <c r="D166">
        <f t="shared" si="52"/>
        <v>15.075592145182153</v>
      </c>
      <c r="E166" s="5">
        <f t="shared" si="53"/>
        <v>2.6216620635176012E-3</v>
      </c>
      <c r="F166" s="5">
        <f t="shared" si="41"/>
        <v>2.2994600302354638E-2</v>
      </c>
      <c r="G166" s="5">
        <f t="shared" si="42"/>
        <v>-0.94249147239999997</v>
      </c>
      <c r="H166">
        <f t="shared" si="54"/>
        <v>160</v>
      </c>
      <c r="I166">
        <f t="shared" si="43"/>
        <v>2.7925268031909272</v>
      </c>
      <c r="J166">
        <f t="shared" si="58"/>
        <v>19.600000000000001</v>
      </c>
      <c r="K166">
        <f t="shared" si="58"/>
        <v>19.028072000000002</v>
      </c>
      <c r="L166">
        <f t="shared" si="58"/>
        <v>4.7002633929191697</v>
      </c>
      <c r="M166">
        <f t="shared" si="55"/>
        <v>1.9856097481675887</v>
      </c>
      <c r="N166">
        <f t="shared" si="59"/>
        <v>0.92848448235990788</v>
      </c>
      <c r="O166">
        <f t="shared" si="46"/>
        <v>255.66188220731755</v>
      </c>
      <c r="P166">
        <f t="shared" si="47"/>
        <v>0.28403719465749433</v>
      </c>
      <c r="Q166">
        <f t="shared" si="48"/>
        <v>-1.9445705216636164E-2</v>
      </c>
      <c r="R166">
        <f t="shared" si="49"/>
        <v>0.28337076860100974</v>
      </c>
      <c r="S166" t="str">
        <f t="shared" si="57"/>
        <v>-</v>
      </c>
      <c r="T166" t="str">
        <f t="shared" si="44"/>
        <v>No</v>
      </c>
      <c r="U166" t="str">
        <f t="shared" si="45"/>
        <v>No</v>
      </c>
    </row>
    <row r="167" spans="2:21">
      <c r="B167" s="5">
        <f t="shared" si="50"/>
        <v>15.058422805148082</v>
      </c>
      <c r="C167" s="5">
        <f t="shared" si="51"/>
        <v>-23.8896790601889</v>
      </c>
      <c r="D167">
        <f t="shared" si="52"/>
        <v>15.058422805148082</v>
      </c>
      <c r="E167" s="5">
        <f t="shared" si="53"/>
        <v>2.6199175682382831E-3</v>
      </c>
      <c r="F167" s="5">
        <f t="shared" si="41"/>
        <v>2.3137163412195672E-2</v>
      </c>
      <c r="G167" s="5">
        <f t="shared" si="42"/>
        <v>-0.94249147239999997</v>
      </c>
      <c r="H167">
        <f t="shared" si="54"/>
        <v>161</v>
      </c>
      <c r="I167">
        <f t="shared" si="43"/>
        <v>2.8099800957108707</v>
      </c>
      <c r="J167">
        <f t="shared" si="58"/>
        <v>19.600000000000001</v>
      </c>
      <c r="K167">
        <f t="shared" si="58"/>
        <v>19.028072000000002</v>
      </c>
      <c r="L167">
        <f t="shared" si="58"/>
        <v>4.7002633929191697</v>
      </c>
      <c r="M167">
        <f t="shared" si="55"/>
        <v>1.9809758871345398</v>
      </c>
      <c r="N167">
        <f t="shared" si="59"/>
        <v>0.92631765775272168</v>
      </c>
      <c r="O167">
        <f t="shared" si="46"/>
        <v>256.58819986507029</v>
      </c>
      <c r="P167">
        <f t="shared" si="47"/>
        <v>0.28431495410809654</v>
      </c>
      <c r="Q167">
        <f t="shared" si="48"/>
        <v>-1.8535045608138918E-2</v>
      </c>
      <c r="R167">
        <f t="shared" si="49"/>
        <v>0.2837101429519101</v>
      </c>
      <c r="S167" t="str">
        <f t="shared" si="57"/>
        <v>-</v>
      </c>
      <c r="T167" t="str">
        <f t="shared" si="44"/>
        <v>No</v>
      </c>
      <c r="U167" t="str">
        <f t="shared" si="45"/>
        <v>No</v>
      </c>
    </row>
    <row r="168" spans="2:21">
      <c r="B168" s="5">
        <f t="shared" si="50"/>
        <v>15.042138471449292</v>
      </c>
      <c r="C168" s="5">
        <f t="shared" si="51"/>
        <v>-23.930779653143656</v>
      </c>
      <c r="D168">
        <f t="shared" si="52"/>
        <v>15.042138471449292</v>
      </c>
      <c r="E168" s="5">
        <f t="shared" si="53"/>
        <v>2.6182493186759893E-3</v>
      </c>
      <c r="F168" s="5">
        <f t="shared" si="41"/>
        <v>2.3272678717926612E-2</v>
      </c>
      <c r="G168" s="5">
        <f t="shared" si="42"/>
        <v>-0.94249147239999997</v>
      </c>
      <c r="H168">
        <f t="shared" si="54"/>
        <v>162</v>
      </c>
      <c r="I168">
        <f t="shared" si="43"/>
        <v>2.8274333882308138</v>
      </c>
      <c r="J168">
        <f t="shared" si="58"/>
        <v>19.600000000000001</v>
      </c>
      <c r="K168">
        <f t="shared" si="58"/>
        <v>19.028072000000002</v>
      </c>
      <c r="L168">
        <f t="shared" si="58"/>
        <v>4.7002633929191697</v>
      </c>
      <c r="M168">
        <f t="shared" si="55"/>
        <v>1.9765799788104981</v>
      </c>
      <c r="N168">
        <f t="shared" si="59"/>
        <v>0.92426210143380461</v>
      </c>
      <c r="O168">
        <f t="shared" si="46"/>
        <v>257.51246196650408</v>
      </c>
      <c r="P168">
        <f t="shared" si="47"/>
        <v>0.28457954884502906</v>
      </c>
      <c r="Q168">
        <f t="shared" si="48"/>
        <v>-1.7618740045197451E-2</v>
      </c>
      <c r="R168">
        <f t="shared" si="49"/>
        <v>0.28403362410119687</v>
      </c>
      <c r="S168" t="str">
        <f>IF((D168=MAX(D$6:D$366)),"Apogee",IF((D168=MIN(D$6:D$366)),"Perigee","-"))</f>
        <v>-</v>
      </c>
      <c r="T168" t="str">
        <f t="shared" si="44"/>
        <v>No</v>
      </c>
      <c r="U168" t="str">
        <f t="shared" si="45"/>
        <v>No</v>
      </c>
    </row>
    <row r="169" spans="2:21">
      <c r="B169" s="5">
        <f t="shared" si="50"/>
        <v>15.026738475974218</v>
      </c>
      <c r="C169" s="5">
        <f t="shared" si="51"/>
        <v>-23.969860921048507</v>
      </c>
      <c r="D169">
        <f t="shared" si="52"/>
        <v>15.026738475974218</v>
      </c>
      <c r="E169" s="5">
        <f t="shared" si="53"/>
        <v>2.6166593473358384E-3</v>
      </c>
      <c r="F169" s="5">
        <f t="shared" si="41"/>
        <v>2.3401104940272571E-2</v>
      </c>
      <c r="G169" s="5">
        <f t="shared" si="42"/>
        <v>-0.94249147239999997</v>
      </c>
      <c r="H169">
        <f t="shared" si="54"/>
        <v>163</v>
      </c>
      <c r="I169">
        <f t="shared" si="43"/>
        <v>2.8448866807507569</v>
      </c>
      <c r="J169">
        <f t="shared" si="58"/>
        <v>19.600000000000001</v>
      </c>
      <c r="K169">
        <f t="shared" si="58"/>
        <v>19.028072000000002</v>
      </c>
      <c r="L169">
        <f t="shared" si="58"/>
        <v>4.7002633929191697</v>
      </c>
      <c r="M169">
        <f t="shared" si="55"/>
        <v>1.9724210697735112</v>
      </c>
      <c r="N169">
        <f t="shared" si="59"/>
        <v>0.92231736757663429</v>
      </c>
      <c r="O169">
        <f t="shared" si="46"/>
        <v>258.4347793340807</v>
      </c>
      <c r="P169">
        <f t="shared" si="47"/>
        <v>0.28483093389222142</v>
      </c>
      <c r="Q169">
        <f t="shared" si="48"/>
        <v>-1.6697067643360687E-2</v>
      </c>
      <c r="R169">
        <f t="shared" si="49"/>
        <v>0.2843411135133786</v>
      </c>
      <c r="S169" t="str">
        <f t="shared" ref="S169:S194" si="60">IF((D169=MAX(D$6:D$366)),"Apogee",IF((D169=MIN(D$6:D$366)),"Perigee","-"))</f>
        <v>-</v>
      </c>
      <c r="T169" t="str">
        <f t="shared" si="44"/>
        <v>No</v>
      </c>
      <c r="U169" t="str">
        <f t="shared" si="45"/>
        <v>No</v>
      </c>
    </row>
    <row r="170" spans="2:21">
      <c r="B170" s="5">
        <f t="shared" si="50"/>
        <v>15.012222173980064</v>
      </c>
      <c r="C170" s="5">
        <f t="shared" si="51"/>
        <v>-24.006890409074199</v>
      </c>
      <c r="D170">
        <f t="shared" si="52"/>
        <v>15.012222173980064</v>
      </c>
      <c r="E170" s="5">
        <f t="shared" si="53"/>
        <v>2.6151495913529889E-3</v>
      </c>
      <c r="F170" s="5">
        <f t="shared" si="41"/>
        <v>2.3522402959362129E-2</v>
      </c>
      <c r="G170" s="5">
        <f t="shared" si="42"/>
        <v>-0.94249147239999997</v>
      </c>
      <c r="H170">
        <f t="shared" si="54"/>
        <v>164</v>
      </c>
      <c r="I170">
        <f t="shared" si="43"/>
        <v>2.8623399732707004</v>
      </c>
      <c r="J170">
        <f t="shared" si="58"/>
        <v>19.600000000000001</v>
      </c>
      <c r="K170">
        <f t="shared" si="58"/>
        <v>19.028072000000002</v>
      </c>
      <c r="L170">
        <f t="shared" si="58"/>
        <v>4.7002633929191697</v>
      </c>
      <c r="M170">
        <f t="shared" si="55"/>
        <v>1.968498254173195</v>
      </c>
      <c r="N170">
        <f t="shared" si="59"/>
        <v>0.92048303259947473</v>
      </c>
      <c r="O170">
        <f t="shared" si="46"/>
        <v>259.35526236668017</v>
      </c>
      <c r="P170">
        <f t="shared" si="47"/>
        <v>0.28506906651361685</v>
      </c>
      <c r="Q170">
        <f t="shared" si="48"/>
        <v>-1.5770309152967246E-2</v>
      </c>
      <c r="R170">
        <f t="shared" si="49"/>
        <v>0.28463251752420132</v>
      </c>
      <c r="S170" t="str">
        <f t="shared" si="60"/>
        <v>-</v>
      </c>
      <c r="T170" t="str">
        <f t="shared" si="44"/>
        <v>No</v>
      </c>
      <c r="U170" t="str">
        <f t="shared" si="45"/>
        <v>No</v>
      </c>
    </row>
    <row r="171" spans="2:21">
      <c r="B171" s="5">
        <f t="shared" si="50"/>
        <v>14.998588946261396</v>
      </c>
      <c r="C171" s="5">
        <f t="shared" si="51"/>
        <v>-24.041837164779761</v>
      </c>
      <c r="D171">
        <f t="shared" si="52"/>
        <v>14.998588946261396</v>
      </c>
      <c r="E171" s="5">
        <f t="shared" si="53"/>
        <v>2.6137218901325491E-3</v>
      </c>
      <c r="F171" s="5">
        <f t="shared" si="41"/>
        <v>2.3636535826643625E-2</v>
      </c>
      <c r="G171" s="5">
        <f t="shared" si="42"/>
        <v>-0.94249147239999997</v>
      </c>
      <c r="H171">
        <f t="shared" si="54"/>
        <v>165</v>
      </c>
      <c r="I171">
        <f t="shared" si="43"/>
        <v>2.8797932657906435</v>
      </c>
      <c r="J171">
        <f t="shared" si="58"/>
        <v>19.600000000000001</v>
      </c>
      <c r="K171">
        <f t="shared" si="58"/>
        <v>19.028072000000002</v>
      </c>
      <c r="L171">
        <f t="shared" si="58"/>
        <v>4.7002633929191697</v>
      </c>
      <c r="M171">
        <f t="shared" si="55"/>
        <v>1.9648106741847575</v>
      </c>
      <c r="N171">
        <f t="shared" si="59"/>
        <v>0.91875869537767929</v>
      </c>
      <c r="O171">
        <f t="shared" si="46"/>
        <v>260.27402106205784</v>
      </c>
      <c r="P171">
        <f t="shared" si="47"/>
        <v>0.2852939062085989</v>
      </c>
      <c r="Q171">
        <f t="shared" si="48"/>
        <v>-1.483874687364259E-2</v>
      </c>
      <c r="R171">
        <f t="shared" si="49"/>
        <v>0.28490774736918045</v>
      </c>
      <c r="S171" t="str">
        <f t="shared" si="60"/>
        <v>-</v>
      </c>
      <c r="T171" t="str">
        <f t="shared" si="44"/>
        <v>No</v>
      </c>
      <c r="U171" t="str">
        <f t="shared" si="45"/>
        <v>No</v>
      </c>
    </row>
    <row r="172" spans="2:21">
      <c r="B172" s="5">
        <f t="shared" si="50"/>
        <v>14.985838201182235</v>
      </c>
      <c r="C172" s="5">
        <f t="shared" si="51"/>
        <v>-24.074671796344877</v>
      </c>
      <c r="D172">
        <f t="shared" si="52"/>
        <v>14.985838201182235</v>
      </c>
      <c r="E172" s="5">
        <f t="shared" si="53"/>
        <v>2.6123779831085342E-3</v>
      </c>
      <c r="F172" s="5">
        <f t="shared" si="41"/>
        <v>2.3743468776140069E-2</v>
      </c>
      <c r="G172" s="5">
        <f t="shared" si="42"/>
        <v>-0.94249147239999997</v>
      </c>
      <c r="H172">
        <f t="shared" si="54"/>
        <v>166</v>
      </c>
      <c r="I172">
        <f t="shared" si="43"/>
        <v>2.8972465583105871</v>
      </c>
      <c r="J172">
        <f t="shared" si="58"/>
        <v>19.600000000000001</v>
      </c>
      <c r="K172">
        <f t="shared" si="58"/>
        <v>19.028072000000002</v>
      </c>
      <c r="L172">
        <f t="shared" si="58"/>
        <v>4.7002633929191697</v>
      </c>
      <c r="M172">
        <f t="shared" si="55"/>
        <v>1.961357520429118</v>
      </c>
      <c r="N172">
        <f t="shared" si="59"/>
        <v>0.91714397744014264</v>
      </c>
      <c r="O172">
        <f t="shared" si="46"/>
        <v>261.191165039498</v>
      </c>
      <c r="P172">
        <f t="shared" si="47"/>
        <v>0.28550541470777296</v>
      </c>
      <c r="Q172">
        <f t="shared" si="48"/>
        <v>-1.3902664568272428E-2</v>
      </c>
      <c r="R172">
        <f t="shared" si="49"/>
        <v>0.28516671921063924</v>
      </c>
      <c r="S172" t="str">
        <f t="shared" si="60"/>
        <v>-</v>
      </c>
      <c r="T172" t="str">
        <f t="shared" si="44"/>
        <v>No</v>
      </c>
      <c r="U172" t="str">
        <f t="shared" si="45"/>
        <v>No</v>
      </c>
    </row>
    <row r="173" spans="2:21">
      <c r="B173" s="5">
        <f t="shared" si="50"/>
        <v>14.973969376573768</v>
      </c>
      <c r="C173" s="5">
        <f t="shared" si="51"/>
        <v>-24.1053665284144</v>
      </c>
      <c r="D173">
        <f t="shared" si="52"/>
        <v>14.973969376573768</v>
      </c>
      <c r="E173" s="5">
        <f t="shared" si="53"/>
        <v>2.6111195076246392E-3</v>
      </c>
      <c r="F173" s="5">
        <f t="shared" si="41"/>
        <v>2.3843169235039149E-2</v>
      </c>
      <c r="G173" s="5">
        <f t="shared" si="42"/>
        <v>-0.94249147239999997</v>
      </c>
      <c r="H173">
        <f t="shared" si="54"/>
        <v>167</v>
      </c>
      <c r="I173">
        <f t="shared" si="43"/>
        <v>2.9146998508305302</v>
      </c>
      <c r="J173">
        <f t="shared" si="58"/>
        <v>19.600000000000001</v>
      </c>
      <c r="K173">
        <f t="shared" si="58"/>
        <v>19.028072000000002</v>
      </c>
      <c r="L173">
        <f t="shared" si="58"/>
        <v>4.7002633929191697</v>
      </c>
      <c r="M173">
        <f t="shared" si="55"/>
        <v>1.9581380323606359</v>
      </c>
      <c r="N173">
        <f t="shared" si="59"/>
        <v>0.9156385231506039</v>
      </c>
      <c r="O173">
        <f t="shared" si="46"/>
        <v>262.10680356264862</v>
      </c>
      <c r="P173">
        <f t="shared" si="47"/>
        <v>0.28570355596910685</v>
      </c>
      <c r="Q173">
        <f t="shared" si="48"/>
        <v>-1.2962347376590697E-2</v>
      </c>
      <c r="R173">
        <f t="shared" si="49"/>
        <v>0.28540935416324598</v>
      </c>
      <c r="S173" t="str">
        <f t="shared" si="60"/>
        <v>-</v>
      </c>
      <c r="T173" t="str">
        <f t="shared" si="44"/>
        <v>No</v>
      </c>
      <c r="U173" t="str">
        <f t="shared" si="45"/>
        <v>No</v>
      </c>
    </row>
    <row r="174" spans="2:21">
      <c r="B174" s="5">
        <f t="shared" si="50"/>
        <v>14.962981941499802</v>
      </c>
      <c r="C174" s="5">
        <f t="shared" si="51"/>
        <v>-24.133895255360411</v>
      </c>
      <c r="D174">
        <f t="shared" si="52"/>
        <v>14.962981941499802</v>
      </c>
      <c r="E174" s="5">
        <f t="shared" si="53"/>
        <v>2.60994799693939E-3</v>
      </c>
      <c r="F174" s="5">
        <f t="shared" si="41"/>
        <v>2.3935606833615276E-2</v>
      </c>
      <c r="G174" s="5">
        <f t="shared" si="42"/>
        <v>-0.94249147239999997</v>
      </c>
      <c r="H174">
        <f t="shared" si="54"/>
        <v>168</v>
      </c>
      <c r="I174">
        <f t="shared" si="43"/>
        <v>2.9321531433504737</v>
      </c>
      <c r="J174">
        <f t="shared" si="58"/>
        <v>19.600000000000001</v>
      </c>
      <c r="K174">
        <f t="shared" si="58"/>
        <v>19.028072000000002</v>
      </c>
      <c r="L174">
        <f t="shared" si="58"/>
        <v>4.7002633929191697</v>
      </c>
      <c r="M174">
        <f t="shared" si="55"/>
        <v>1.9551514986238605</v>
      </c>
      <c r="N174">
        <f t="shared" si="59"/>
        <v>0.91424199987446708</v>
      </c>
      <c r="O174">
        <f t="shared" si="46"/>
        <v>263.02104556252311</v>
      </c>
      <c r="P174">
        <f t="shared" si="47"/>
        <v>0.28588829617441858</v>
      </c>
      <c r="Q174">
        <f t="shared" si="48"/>
        <v>-1.2018081728333343E-2</v>
      </c>
      <c r="R174">
        <f t="shared" si="49"/>
        <v>0.28563557831804348</v>
      </c>
      <c r="S174" t="str">
        <f t="shared" si="60"/>
        <v>-</v>
      </c>
      <c r="T174" t="str">
        <f t="shared" si="44"/>
        <v>No</v>
      </c>
      <c r="U174" t="str">
        <f t="shared" si="45"/>
        <v>No</v>
      </c>
    </row>
    <row r="175" spans="2:21">
      <c r="B175" s="5">
        <f t="shared" si="50"/>
        <v>14.952875397891912</v>
      </c>
      <c r="C175" s="5">
        <f t="shared" si="51"/>
        <v>-24.160233591773551</v>
      </c>
      <c r="D175">
        <f t="shared" si="52"/>
        <v>14.952875397891912</v>
      </c>
      <c r="E175" s="5">
        <f t="shared" si="53"/>
        <v>2.6088648783580979E-3</v>
      </c>
      <c r="F175" s="5">
        <f t="shared" si="41"/>
        <v>2.4020753414480452E-2</v>
      </c>
      <c r="G175" s="5">
        <f t="shared" si="42"/>
        <v>-0.94249147239999997</v>
      </c>
      <c r="H175">
        <f t="shared" si="54"/>
        <v>169</v>
      </c>
      <c r="I175">
        <f t="shared" si="43"/>
        <v>2.9496064358704168</v>
      </c>
      <c r="J175">
        <f t="shared" si="58"/>
        <v>19.600000000000001</v>
      </c>
      <c r="K175">
        <f t="shared" si="58"/>
        <v>19.028072000000002</v>
      </c>
      <c r="L175">
        <f t="shared" si="58"/>
        <v>4.7002633929191697</v>
      </c>
      <c r="M175">
        <f t="shared" si="55"/>
        <v>1.9523972573806341</v>
      </c>
      <c r="N175">
        <f t="shared" si="59"/>
        <v>0.91295409813175477</v>
      </c>
      <c r="O175">
        <f t="shared" si="46"/>
        <v>263.93399966065488</v>
      </c>
      <c r="P175">
        <f t="shared" si="47"/>
        <v>0.28605960372621125</v>
      </c>
      <c r="Q175">
        <f t="shared" si="48"/>
        <v>-1.1070155255966895E-2</v>
      </c>
      <c r="R175">
        <f t="shared" si="49"/>
        <v>0.28584532276496288</v>
      </c>
      <c r="S175" t="str">
        <f t="shared" si="60"/>
        <v>-</v>
      </c>
      <c r="T175" t="str">
        <f t="shared" si="44"/>
        <v>No</v>
      </c>
      <c r="U175" t="str">
        <f t="shared" si="45"/>
        <v>No</v>
      </c>
    </row>
    <row r="176" spans="2:21">
      <c r="B176" s="5">
        <f t="shared" si="50"/>
        <v>14.943649282056125</v>
      </c>
      <c r="C176" s="5">
        <f t="shared" si="51"/>
        <v>-24.184358920003312</v>
      </c>
      <c r="D176">
        <f t="shared" si="52"/>
        <v>14.943649282056125</v>
      </c>
      <c r="E176" s="5">
        <f t="shared" si="53"/>
        <v>2.6078714714939124E-3</v>
      </c>
      <c r="F176" s="5">
        <f t="shared" si="41"/>
        <v>2.4098583041161307E-2</v>
      </c>
      <c r="G176" s="5">
        <f t="shared" si="42"/>
        <v>-0.94249147239999997</v>
      </c>
      <c r="H176">
        <f t="shared" si="54"/>
        <v>170</v>
      </c>
      <c r="I176">
        <f t="shared" si="43"/>
        <v>2.9670597283903599</v>
      </c>
      <c r="J176">
        <f t="shared" si="58"/>
        <v>19.600000000000001</v>
      </c>
      <c r="K176">
        <f t="shared" si="58"/>
        <v>19.028072000000002</v>
      </c>
      <c r="L176">
        <f t="shared" si="58"/>
        <v>4.7002633929191697</v>
      </c>
      <c r="M176">
        <f t="shared" si="55"/>
        <v>1.9498746966087719</v>
      </c>
      <c r="N176">
        <f t="shared" si="59"/>
        <v>0.91177453173677436</v>
      </c>
      <c r="O176">
        <f t="shared" si="46"/>
        <v>264.84577419239167</v>
      </c>
      <c r="P176">
        <f t="shared" si="47"/>
        <v>0.28621744924485004</v>
      </c>
      <c r="Q176">
        <f t="shared" si="48"/>
        <v>-1.0118856707055602E-2</v>
      </c>
      <c r="R176">
        <f t="shared" si="49"/>
        <v>0.28603852361381388</v>
      </c>
      <c r="S176" t="str">
        <f t="shared" si="60"/>
        <v>-</v>
      </c>
      <c r="T176" t="str">
        <f t="shared" si="44"/>
        <v>No</v>
      </c>
      <c r="U176" t="str">
        <f t="shared" si="45"/>
        <v>No</v>
      </c>
    </row>
    <row r="177" spans="2:21">
      <c r="B177" s="5">
        <f t="shared" si="50"/>
        <v>14.93530316605273</v>
      </c>
      <c r="C177" s="5">
        <f t="shared" si="51"/>
        <v>-24.206250434575434</v>
      </c>
      <c r="D177">
        <f t="shared" si="52"/>
        <v>14.93530316605273</v>
      </c>
      <c r="E177" s="5">
        <f t="shared" si="53"/>
        <v>2.6069689866600747E-3</v>
      </c>
      <c r="F177" s="5">
        <f t="shared" si="41"/>
        <v>2.4169072005999614E-2</v>
      </c>
      <c r="G177" s="5">
        <f t="shared" si="42"/>
        <v>-0.94249147239999997</v>
      </c>
      <c r="H177">
        <f t="shared" si="54"/>
        <v>171</v>
      </c>
      <c r="I177">
        <f t="shared" si="43"/>
        <v>2.9845130209103035</v>
      </c>
      <c r="J177">
        <f t="shared" si="58"/>
        <v>19.600000000000001</v>
      </c>
      <c r="K177">
        <f t="shared" si="58"/>
        <v>19.028072000000002</v>
      </c>
      <c r="L177">
        <f t="shared" si="58"/>
        <v>4.7002633929191697</v>
      </c>
      <c r="M177">
        <f t="shared" si="55"/>
        <v>1.947583254373455</v>
      </c>
      <c r="N177">
        <f t="shared" si="59"/>
        <v>0.91070303792502261</v>
      </c>
      <c r="O177">
        <f t="shared" si="46"/>
        <v>265.7564772303167</v>
      </c>
      <c r="P177">
        <f t="shared" si="47"/>
        <v>0.28636180556608043</v>
      </c>
      <c r="Q177">
        <f t="shared" si="48"/>
        <v>-9.164475856378973E-3</v>
      </c>
      <c r="R177">
        <f t="shared" si="49"/>
        <v>0.28621512201374594</v>
      </c>
      <c r="S177" t="str">
        <f t="shared" si="60"/>
        <v>-</v>
      </c>
      <c r="T177" t="str">
        <f t="shared" si="44"/>
        <v>No</v>
      </c>
      <c r="U177" t="str">
        <f t="shared" si="45"/>
        <v>No</v>
      </c>
    </row>
    <row r="178" spans="2:21">
      <c r="B178" s="5">
        <f t="shared" si="50"/>
        <v>14.927836658950936</v>
      </c>
      <c r="C178" s="5">
        <f t="shared" si="51"/>
        <v>-24.225889183324547</v>
      </c>
      <c r="D178">
        <f t="shared" si="52"/>
        <v>14.927836658950936</v>
      </c>
      <c r="E178" s="5">
        <f t="shared" si="53"/>
        <v>2.6061585233953396E-3</v>
      </c>
      <c r="F178" s="5">
        <f t="shared" si="41"/>
        <v>2.4232198837373837E-2</v>
      </c>
      <c r="G178" s="5">
        <f t="shared" si="42"/>
        <v>-0.94249147239999997</v>
      </c>
      <c r="H178">
        <f t="shared" si="54"/>
        <v>172</v>
      </c>
      <c r="I178">
        <f t="shared" si="43"/>
        <v>3.001966313430247</v>
      </c>
      <c r="J178">
        <f t="shared" si="58"/>
        <v>19.600000000000001</v>
      </c>
      <c r="K178">
        <f t="shared" si="58"/>
        <v>19.028072000000002</v>
      </c>
      <c r="L178">
        <f t="shared" si="58"/>
        <v>4.7002633929191697</v>
      </c>
      <c r="M178">
        <f t="shared" si="55"/>
        <v>1.9455224190723772</v>
      </c>
      <c r="N178">
        <f t="shared" si="59"/>
        <v>0.90973937746781752</v>
      </c>
      <c r="O178">
        <f t="shared" si="46"/>
        <v>266.66621660778452</v>
      </c>
      <c r="P178">
        <f t="shared" si="47"/>
        <v>0.286492647738879</v>
      </c>
      <c r="Q178">
        <f t="shared" si="48"/>
        <v>-8.2073034175751472E-3</v>
      </c>
      <c r="R178">
        <f t="shared" si="49"/>
        <v>0.2863750641711762</v>
      </c>
      <c r="S178" t="str">
        <f t="shared" si="60"/>
        <v>-</v>
      </c>
      <c r="T178" t="str">
        <f t="shared" si="44"/>
        <v>No</v>
      </c>
      <c r="U178" t="str">
        <f t="shared" si="45"/>
        <v>No</v>
      </c>
    </row>
    <row r="179" spans="2:21">
      <c r="B179" s="5">
        <f t="shared" si="50"/>
        <v>14.921249407959657</v>
      </c>
      <c r="C179" s="5">
        <f t="shared" si="51"/>
        <v>-24.2432581050907</v>
      </c>
      <c r="D179">
        <f t="shared" si="52"/>
        <v>14.921249407959657</v>
      </c>
      <c r="E179" s="5">
        <f t="shared" si="53"/>
        <v>2.6054410691243512E-3</v>
      </c>
      <c r="F179" s="5">
        <f t="shared" si="41"/>
        <v>2.4287944306239605E-2</v>
      </c>
      <c r="G179" s="5">
        <f t="shared" si="42"/>
        <v>-0.94249147239999997</v>
      </c>
      <c r="H179">
        <f t="shared" si="54"/>
        <v>173</v>
      </c>
      <c r="I179">
        <f t="shared" si="43"/>
        <v>3.0194196059501901</v>
      </c>
      <c r="J179">
        <f t="shared" si="58"/>
        <v>19.600000000000001</v>
      </c>
      <c r="K179">
        <f t="shared" si="58"/>
        <v>19.028072000000002</v>
      </c>
      <c r="L179">
        <f t="shared" si="58"/>
        <v>4.7002633929191697</v>
      </c>
      <c r="M179">
        <f t="shared" si="55"/>
        <v>1.9436917296556104</v>
      </c>
      <c r="N179">
        <f t="shared" si="59"/>
        <v>0.90888333477510952</v>
      </c>
      <c r="O179">
        <f t="shared" si="46"/>
        <v>267.57509994255963</v>
      </c>
      <c r="P179">
        <f t="shared" si="47"/>
        <v>0.28660995302363867</v>
      </c>
      <c r="Q179">
        <f t="shared" si="48"/>
        <v>-7.2476309546471284E-3</v>
      </c>
      <c r="R179">
        <f t="shared" si="49"/>
        <v>0.28651830136617384</v>
      </c>
      <c r="S179" t="str">
        <f t="shared" si="60"/>
        <v>-</v>
      </c>
      <c r="T179" t="str">
        <f t="shared" si="44"/>
        <v>No</v>
      </c>
      <c r="U179" t="str">
        <f t="shared" si="45"/>
        <v>No</v>
      </c>
    </row>
    <row r="180" spans="2:21">
      <c r="B180" s="5">
        <f t="shared" si="50"/>
        <v>14.915541099435815</v>
      </c>
      <c r="C180" s="5">
        <f t="shared" si="51"/>
        <v>-24.258342063839908</v>
      </c>
      <c r="D180">
        <f t="shared" si="52"/>
        <v>14.915541099435815</v>
      </c>
      <c r="E180" s="5">
        <f t="shared" si="53"/>
        <v>2.604817497954623E-3</v>
      </c>
      <c r="F180" s="5">
        <f t="shared" si="41"/>
        <v>2.4336291431987102E-2</v>
      </c>
      <c r="G180" s="5">
        <f t="shared" si="42"/>
        <v>-0.94249147239999997</v>
      </c>
      <c r="H180">
        <f t="shared" si="54"/>
        <v>174</v>
      </c>
      <c r="I180">
        <f t="shared" si="43"/>
        <v>3.0368728984701332</v>
      </c>
      <c r="J180">
        <f t="shared" si="58"/>
        <v>19.600000000000001</v>
      </c>
      <c r="K180">
        <f t="shared" si="58"/>
        <v>19.028072000000002</v>
      </c>
      <c r="L180">
        <f t="shared" si="58"/>
        <v>4.7002633929191697</v>
      </c>
      <c r="M180">
        <f t="shared" si="55"/>
        <v>1.9420907758210377</v>
      </c>
      <c r="N180">
        <f t="shared" si="59"/>
        <v>0.9081347179868674</v>
      </c>
      <c r="O180">
        <f t="shared" si="46"/>
        <v>268.48323466054649</v>
      </c>
      <c r="P180">
        <f t="shared" si="47"/>
        <v>0.28671370089068238</v>
      </c>
      <c r="Q180">
        <f t="shared" si="48"/>
        <v>-6.2857507931152103E-3</v>
      </c>
      <c r="R180">
        <f t="shared" si="49"/>
        <v>0.28664478996730175</v>
      </c>
      <c r="S180" t="str">
        <f t="shared" si="60"/>
        <v>-</v>
      </c>
      <c r="T180" t="str">
        <f t="shared" si="44"/>
        <v>No</v>
      </c>
      <c r="U180" t="str">
        <f t="shared" si="45"/>
        <v>No</v>
      </c>
    </row>
    <row r="181" spans="2:21">
      <c r="B181" s="5">
        <f t="shared" si="50"/>
        <v>14.910711459771257</v>
      </c>
      <c r="C181" s="5">
        <f t="shared" si="51"/>
        <v>-24.271127879081234</v>
      </c>
      <c r="D181">
        <f t="shared" si="52"/>
        <v>14.910711459771257</v>
      </c>
      <c r="E181" s="5">
        <f t="shared" si="53"/>
        <v>2.6042885696115729E-3</v>
      </c>
      <c r="F181" s="5">
        <f t="shared" si="41"/>
        <v>2.4377225487613466E-2</v>
      </c>
      <c r="G181" s="5">
        <f t="shared" si="42"/>
        <v>-0.94249147239999997</v>
      </c>
      <c r="H181">
        <f t="shared" si="54"/>
        <v>175</v>
      </c>
      <c r="I181">
        <f t="shared" si="43"/>
        <v>3.0543261909900767</v>
      </c>
      <c r="J181">
        <f t="shared" si="58"/>
        <v>19.600000000000001</v>
      </c>
      <c r="K181">
        <f t="shared" si="58"/>
        <v>19.028072000000002</v>
      </c>
      <c r="L181">
        <f t="shared" si="58"/>
        <v>4.7002633929191697</v>
      </c>
      <c r="M181">
        <f t="shared" si="55"/>
        <v>1.9407191981861343</v>
      </c>
      <c r="N181">
        <f t="shared" si="59"/>
        <v>0.907493359053404</v>
      </c>
      <c r="O181">
        <f t="shared" si="46"/>
        <v>269.39072801959986</v>
      </c>
      <c r="P181">
        <f t="shared" si="47"/>
        <v>0.28680387301910443</v>
      </c>
      <c r="Q181">
        <f t="shared" si="48"/>
        <v>-5.3219559310013782E-3</v>
      </c>
      <c r="R181">
        <f t="shared" si="49"/>
        <v>0.28675449144490661</v>
      </c>
      <c r="S181" t="str">
        <f t="shared" si="60"/>
        <v>-</v>
      </c>
      <c r="T181" t="str">
        <f t="shared" si="44"/>
        <v>No</v>
      </c>
      <c r="U181" t="str">
        <f t="shared" si="45"/>
        <v>No</v>
      </c>
    </row>
    <row r="182" spans="2:21">
      <c r="B182" s="5">
        <f t="shared" si="50"/>
        <v>14.906760256159348</v>
      </c>
      <c r="C182" s="5">
        <f t="shared" si="51"/>
        <v>-24.281604352466221</v>
      </c>
      <c r="D182">
        <f t="shared" si="52"/>
        <v>14.906760256159348</v>
      </c>
      <c r="E182" s="5">
        <f t="shared" si="53"/>
        <v>2.6038549285129103E-3</v>
      </c>
      <c r="F182" s="5">
        <f t="shared" si="41"/>
        <v>2.4410734004208817E-2</v>
      </c>
      <c r="G182" s="5">
        <f t="shared" si="42"/>
        <v>-0.94249147239999997</v>
      </c>
      <c r="H182">
        <f t="shared" si="54"/>
        <v>176</v>
      </c>
      <c r="I182">
        <f t="shared" si="43"/>
        <v>3.0717794835100198</v>
      </c>
      <c r="J182">
        <f t="shared" si="58"/>
        <v>19.600000000000001</v>
      </c>
      <c r="K182">
        <f t="shared" si="58"/>
        <v>19.028072000000002</v>
      </c>
      <c r="L182">
        <f t="shared" si="58"/>
        <v>4.7002633929191697</v>
      </c>
      <c r="M182">
        <f t="shared" si="55"/>
        <v>1.9395766884367864</v>
      </c>
      <c r="N182">
        <f t="shared" si="59"/>
        <v>0.90695911380496397</v>
      </c>
      <c r="O182">
        <f t="shared" si="46"/>
        <v>270.29768713340485</v>
      </c>
      <c r="P182">
        <f t="shared" si="47"/>
        <v>0.28688045329593453</v>
      </c>
      <c r="Q182">
        <f t="shared" si="48"/>
        <v>-4.3565399495595842E-3</v>
      </c>
      <c r="R182">
        <f t="shared" si="49"/>
        <v>0.28684737238285585</v>
      </c>
      <c r="S182" t="str">
        <f t="shared" si="60"/>
        <v>-</v>
      </c>
      <c r="T182" t="str">
        <f t="shared" si="44"/>
        <v>No</v>
      </c>
      <c r="U182" t="str">
        <f t="shared" si="45"/>
        <v>No</v>
      </c>
    </row>
    <row r="183" spans="2:21">
      <c r="B183" s="5">
        <f t="shared" si="50"/>
        <v>14.903687297242138</v>
      </c>
      <c r="C183" s="5">
        <f t="shared" si="51"/>
        <v>-24.289762290469906</v>
      </c>
      <c r="D183">
        <f t="shared" si="52"/>
        <v>14.903687297242138</v>
      </c>
      <c r="E183" s="5">
        <f t="shared" si="53"/>
        <v>2.6035171029835176E-3</v>
      </c>
      <c r="F183" s="5">
        <f t="shared" si="41"/>
        <v>2.4436806774754394E-2</v>
      </c>
      <c r="G183" s="5">
        <f t="shared" si="42"/>
        <v>-0.94249147239999997</v>
      </c>
      <c r="H183">
        <f t="shared" si="54"/>
        <v>177</v>
      </c>
      <c r="I183">
        <f t="shared" si="43"/>
        <v>3.0892327760299629</v>
      </c>
      <c r="J183">
        <f t="shared" si="58"/>
        <v>19.600000000000001</v>
      </c>
      <c r="K183">
        <f t="shared" si="58"/>
        <v>19.028072000000002</v>
      </c>
      <c r="L183">
        <f t="shared" si="58"/>
        <v>4.7002633929191697</v>
      </c>
      <c r="M183">
        <f t="shared" si="55"/>
        <v>1.9386629894537415</v>
      </c>
      <c r="N183">
        <f t="shared" si="59"/>
        <v>0.90653186201085489</v>
      </c>
      <c r="O183">
        <f t="shared" si="46"/>
        <v>271.20421899541572</v>
      </c>
      <c r="P183">
        <f t="shared" si="47"/>
        <v>0.28694342781562382</v>
      </c>
      <c r="Q183">
        <f t="shared" si="48"/>
        <v>-3.38979692384298E-3</v>
      </c>
      <c r="R183">
        <f t="shared" si="49"/>
        <v>0.28692340448871578</v>
      </c>
      <c r="S183" t="str">
        <f t="shared" si="60"/>
        <v>-</v>
      </c>
      <c r="T183" t="str">
        <f t="shared" si="44"/>
        <v>No</v>
      </c>
      <c r="U183" t="str">
        <f t="shared" si="45"/>
        <v>No</v>
      </c>
    </row>
    <row r="184" spans="2:21">
      <c r="B184" s="5">
        <f t="shared" si="50"/>
        <v>14.901492433638799</v>
      </c>
      <c r="C184" s="5">
        <f t="shared" si="51"/>
        <v>-24.295594523067418</v>
      </c>
      <c r="D184">
        <f t="shared" si="52"/>
        <v>14.901492433638799</v>
      </c>
      <c r="E184" s="5">
        <f t="shared" si="53"/>
        <v>2.6032755046117651E-3</v>
      </c>
      <c r="F184" s="5">
        <f t="shared" si="41"/>
        <v>2.4455435857231724E-2</v>
      </c>
      <c r="G184" s="5">
        <f t="shared" si="42"/>
        <v>-0.94249147239999997</v>
      </c>
      <c r="H184">
        <f t="shared" si="54"/>
        <v>178</v>
      </c>
      <c r="I184">
        <f t="shared" si="43"/>
        <v>3.1066860685499065</v>
      </c>
      <c r="J184">
        <f t="shared" si="58"/>
        <v>19.600000000000001</v>
      </c>
      <c r="K184">
        <f t="shared" si="58"/>
        <v>19.028072000000002</v>
      </c>
      <c r="L184">
        <f t="shared" si="58"/>
        <v>4.7002633929191697</v>
      </c>
      <c r="M184">
        <f t="shared" si="55"/>
        <v>1.9379778954172033</v>
      </c>
      <c r="N184">
        <f t="shared" si="59"/>
        <v>0.90621150742835443</v>
      </c>
      <c r="O184">
        <f t="shared" si="46"/>
        <v>272.11043050284405</v>
      </c>
      <c r="P184">
        <f t="shared" si="47"/>
        <v>0.28699278487985025</v>
      </c>
      <c r="Q184">
        <f t="shared" si="48"/>
        <v>-2.4220213331520085E-3</v>
      </c>
      <c r="R184">
        <f t="shared" si="49"/>
        <v>0.28698256460237054</v>
      </c>
      <c r="S184" t="str">
        <f t="shared" si="60"/>
        <v>-</v>
      </c>
      <c r="T184" t="str">
        <f t="shared" si="44"/>
        <v>No</v>
      </c>
      <c r="U184" t="str">
        <f t="shared" si="45"/>
        <v>No</v>
      </c>
    </row>
    <row r="185" spans="2:21">
      <c r="B185" s="5">
        <f t="shared" si="50"/>
        <v>14.900175558356031</v>
      </c>
      <c r="C185" s="5">
        <f t="shared" si="51"/>
        <v>-24.29909591833496</v>
      </c>
      <c r="D185">
        <f t="shared" si="52"/>
        <v>14.900175558356031</v>
      </c>
      <c r="E185" s="5">
        <f t="shared" si="53"/>
        <v>2.6031304277480513E-3</v>
      </c>
      <c r="F185" s="5">
        <f t="shared" si="41"/>
        <v>2.4466615577041807E-2</v>
      </c>
      <c r="G185" s="5">
        <f t="shared" si="42"/>
        <v>-0.94249147239999997</v>
      </c>
      <c r="H185">
        <f t="shared" si="54"/>
        <v>179</v>
      </c>
      <c r="I185">
        <f t="shared" si="43"/>
        <v>3.12413936106985</v>
      </c>
      <c r="J185">
        <f t="shared" si="58"/>
        <v>19.600000000000001</v>
      </c>
      <c r="K185">
        <f t="shared" si="58"/>
        <v>19.028072000000002</v>
      </c>
      <c r="L185">
        <f t="shared" si="58"/>
        <v>4.7002633929191697</v>
      </c>
      <c r="M185">
        <f t="shared" si="55"/>
        <v>1.9375212518899996</v>
      </c>
      <c r="N185">
        <f t="shared" si="59"/>
        <v>0.90599797784160152</v>
      </c>
      <c r="O185">
        <f t="shared" si="46"/>
        <v>273.01642848068565</v>
      </c>
      <c r="P185">
        <f t="shared" si="47"/>
        <v>0.28702851499764093</v>
      </c>
      <c r="Q185">
        <f t="shared" si="48"/>
        <v>-1.453507971293034E-3</v>
      </c>
      <c r="R185">
        <f t="shared" si="49"/>
        <v>0.28702483470307649</v>
      </c>
      <c r="S185" t="str">
        <f t="shared" si="60"/>
        <v>-</v>
      </c>
      <c r="T185" t="str">
        <f t="shared" si="44"/>
        <v>No</v>
      </c>
      <c r="U185" t="str">
        <f t="shared" si="45"/>
        <v>No</v>
      </c>
    </row>
    <row r="186" spans="2:21">
      <c r="B186" s="5">
        <f t="shared" si="50"/>
        <v>14.899736607080834</v>
      </c>
      <c r="C186" s="5">
        <f t="shared" si="51"/>
        <v>-24.300263392919177</v>
      </c>
      <c r="D186">
        <f t="shared" si="52"/>
        <v>14.899736607080834</v>
      </c>
      <c r="E186" s="5">
        <f t="shared" si="53"/>
        <v>2.6030820491461885E-3</v>
      </c>
      <c r="F186" s="5">
        <f t="shared" si="41"/>
        <v>2.4470342528733698E-2</v>
      </c>
      <c r="G186" s="5">
        <f t="shared" si="42"/>
        <v>-0.94249147239999997</v>
      </c>
      <c r="H186">
        <f t="shared" si="54"/>
        <v>180</v>
      </c>
      <c r="I186">
        <f t="shared" si="43"/>
        <v>3.1415926535897931</v>
      </c>
      <c r="J186">
        <f t="shared" si="58"/>
        <v>19.600000000000001</v>
      </c>
      <c r="K186">
        <f t="shared" si="58"/>
        <v>19.028072000000002</v>
      </c>
      <c r="L186">
        <f t="shared" si="58"/>
        <v>4.7002633929191697</v>
      </c>
      <c r="M186">
        <f t="shared" si="55"/>
        <v>1.937292955879661</v>
      </c>
      <c r="N186">
        <f t="shared" si="59"/>
        <v>0.90589122509062425</v>
      </c>
      <c r="O186">
        <f t="shared" si="46"/>
        <v>273.92231970577626</v>
      </c>
      <c r="P186">
        <f t="shared" si="47"/>
        <v>0.2870506108858093</v>
      </c>
      <c r="Q186">
        <f t="shared" si="48"/>
        <v>-4.8455185682190352E-4</v>
      </c>
      <c r="R186">
        <f t="shared" si="49"/>
        <v>0.2870502019149514</v>
      </c>
      <c r="S186" t="str">
        <f t="shared" si="60"/>
        <v>Perigee</v>
      </c>
      <c r="T186" t="str">
        <f t="shared" si="44"/>
        <v>No</v>
      </c>
      <c r="U186" t="str">
        <f t="shared" si="45"/>
        <v>Yes</v>
      </c>
    </row>
    <row r="187" spans="2:21">
      <c r="B187" s="5">
        <f t="shared" si="50"/>
        <v>14.900175558356031</v>
      </c>
      <c r="C187" s="5">
        <f t="shared" si="51"/>
        <v>-24.29909591833496</v>
      </c>
      <c r="D187">
        <f t="shared" si="52"/>
        <v>14.900175558356031</v>
      </c>
      <c r="E187" s="5">
        <f t="shared" si="53"/>
        <v>2.6031304277480513E-3</v>
      </c>
      <c r="F187" s="5">
        <f t="shared" si="41"/>
        <v>2.4466615577041807E-2</v>
      </c>
      <c r="G187" s="5">
        <f t="shared" si="42"/>
        <v>-0.94249147239999997</v>
      </c>
      <c r="H187">
        <f t="shared" si="54"/>
        <v>181</v>
      </c>
      <c r="I187">
        <f t="shared" si="43"/>
        <v>3.1590459461097362</v>
      </c>
      <c r="J187">
        <f t="shared" si="58"/>
        <v>19.600000000000001</v>
      </c>
      <c r="K187">
        <f t="shared" si="58"/>
        <v>19.028072000000002</v>
      </c>
      <c r="L187">
        <f t="shared" si="58"/>
        <v>4.7002633929191697</v>
      </c>
      <c r="M187">
        <f t="shared" si="55"/>
        <v>1.937292955879661</v>
      </c>
      <c r="N187">
        <f t="shared" si="59"/>
        <v>0.90589122509062425</v>
      </c>
      <c r="O187">
        <f t="shared" si="46"/>
        <v>274.82821093086687</v>
      </c>
      <c r="P187">
        <f t="shared" si="47"/>
        <v>0.2870590674697065</v>
      </c>
      <c r="Q187">
        <f t="shared" si="48"/>
        <v>4.8455185682190352E-4</v>
      </c>
      <c r="R187">
        <f t="shared" si="49"/>
        <v>0.28705865851089657</v>
      </c>
      <c r="S187" t="str">
        <f t="shared" si="60"/>
        <v>-</v>
      </c>
      <c r="T187" t="str">
        <f t="shared" si="44"/>
        <v>No</v>
      </c>
      <c r="U187" t="str">
        <f t="shared" si="45"/>
        <v>No</v>
      </c>
    </row>
    <row r="188" spans="2:21">
      <c r="B188" s="5">
        <f t="shared" si="50"/>
        <v>14.901492433638801</v>
      </c>
      <c r="C188" s="5">
        <f t="shared" si="51"/>
        <v>-24.295594523067422</v>
      </c>
      <c r="D188">
        <f t="shared" si="52"/>
        <v>14.901492433638801</v>
      </c>
      <c r="E188" s="5">
        <f t="shared" si="53"/>
        <v>2.6032755046117646E-3</v>
      </c>
      <c r="F188" s="5">
        <f t="shared" si="41"/>
        <v>2.4455435857231724E-2</v>
      </c>
      <c r="G188" s="5">
        <f t="shared" si="42"/>
        <v>-0.94249147239999997</v>
      </c>
      <c r="H188">
        <f t="shared" si="54"/>
        <v>182</v>
      </c>
      <c r="I188">
        <f t="shared" si="43"/>
        <v>3.1764992386296798</v>
      </c>
      <c r="J188">
        <f t="shared" si="58"/>
        <v>19.600000000000001</v>
      </c>
      <c r="K188">
        <f t="shared" si="58"/>
        <v>19.028072000000002</v>
      </c>
      <c r="L188">
        <f t="shared" si="58"/>
        <v>4.7002633929191697</v>
      </c>
      <c r="M188">
        <f t="shared" si="55"/>
        <v>1.9375212518899998</v>
      </c>
      <c r="N188">
        <f t="shared" si="59"/>
        <v>0.90599797784160163</v>
      </c>
      <c r="O188">
        <f t="shared" si="46"/>
        <v>275.73420890870847</v>
      </c>
      <c r="P188">
        <f t="shared" si="47"/>
        <v>0.28705388188428482</v>
      </c>
      <c r="Q188">
        <f t="shared" si="48"/>
        <v>1.4535079712949945E-3</v>
      </c>
      <c r="R188">
        <f t="shared" si="49"/>
        <v>0.28705020191495134</v>
      </c>
      <c r="S188" t="str">
        <f t="shared" si="60"/>
        <v>-</v>
      </c>
      <c r="T188" t="str">
        <f t="shared" si="44"/>
        <v>No</v>
      </c>
      <c r="U188" t="str">
        <f t="shared" si="45"/>
        <v>No</v>
      </c>
    </row>
    <row r="189" spans="2:21">
      <c r="B189" s="5">
        <f t="shared" si="50"/>
        <v>14.903687297242138</v>
      </c>
      <c r="C189" s="5">
        <f t="shared" si="51"/>
        <v>-24.289762290469909</v>
      </c>
      <c r="D189">
        <f t="shared" si="52"/>
        <v>14.903687297242138</v>
      </c>
      <c r="E189" s="5">
        <f t="shared" si="53"/>
        <v>2.6035171029835172E-3</v>
      </c>
      <c r="F189" s="5">
        <f t="shared" si="41"/>
        <v>2.4436806774754394E-2</v>
      </c>
      <c r="G189" s="5">
        <f t="shared" si="42"/>
        <v>-0.94249147239999997</v>
      </c>
      <c r="H189">
        <f t="shared" si="54"/>
        <v>183</v>
      </c>
      <c r="I189">
        <f t="shared" si="43"/>
        <v>3.1939525311496229</v>
      </c>
      <c r="J189">
        <f t="shared" si="58"/>
        <v>19.600000000000001</v>
      </c>
      <c r="K189">
        <f t="shared" si="58"/>
        <v>19.028072000000002</v>
      </c>
      <c r="L189">
        <f t="shared" si="58"/>
        <v>4.7002633929191697</v>
      </c>
      <c r="M189">
        <f t="shared" si="55"/>
        <v>1.9379778954172036</v>
      </c>
      <c r="N189">
        <f>M189/J189/K189/PI()*$K$3</f>
        <v>0.90621150742835455</v>
      </c>
      <c r="O189">
        <f t="shared" si="46"/>
        <v>276.64042041613681</v>
      </c>
      <c r="P189">
        <f t="shared" si="47"/>
        <v>0.28703505347547115</v>
      </c>
      <c r="Q189">
        <f t="shared" si="48"/>
        <v>2.4220213331500482E-3</v>
      </c>
      <c r="R189">
        <f t="shared" si="49"/>
        <v>0.28702483470307644</v>
      </c>
      <c r="S189" t="str">
        <f t="shared" si="60"/>
        <v>-</v>
      </c>
      <c r="T189" t="str">
        <f t="shared" si="44"/>
        <v>No</v>
      </c>
      <c r="U189" t="str">
        <f t="shared" si="45"/>
        <v>No</v>
      </c>
    </row>
    <row r="190" spans="2:21">
      <c r="B190" s="5">
        <f t="shared" si="50"/>
        <v>14.906760256159348</v>
      </c>
      <c r="C190" s="5">
        <f t="shared" si="51"/>
        <v>-24.281604352466221</v>
      </c>
      <c r="D190">
        <f t="shared" si="52"/>
        <v>14.906760256159348</v>
      </c>
      <c r="E190" s="5">
        <f t="shared" si="53"/>
        <v>2.6038549285129103E-3</v>
      </c>
      <c r="F190" s="5">
        <f t="shared" si="41"/>
        <v>2.4410734004208817E-2</v>
      </c>
      <c r="G190" s="5">
        <f t="shared" si="42"/>
        <v>-0.94249147239999997</v>
      </c>
      <c r="H190">
        <f t="shared" si="54"/>
        <v>184</v>
      </c>
      <c r="I190">
        <f t="shared" si="43"/>
        <v>3.211405823669566</v>
      </c>
      <c r="J190">
        <f t="shared" si="58"/>
        <v>19.600000000000001</v>
      </c>
      <c r="K190">
        <f t="shared" si="58"/>
        <v>19.028072000000002</v>
      </c>
      <c r="L190">
        <f t="shared" si="58"/>
        <v>4.7002633929191697</v>
      </c>
      <c r="M190">
        <f t="shared" si="55"/>
        <v>1.9386629894537415</v>
      </c>
      <c r="N190">
        <f t="shared" ref="N190:N214" si="61">M190/J190/K190/PI()*$K$3</f>
        <v>0.90653186201085489</v>
      </c>
      <c r="O190">
        <f t="shared" si="46"/>
        <v>277.54695227814767</v>
      </c>
      <c r="P190">
        <f t="shared" si="47"/>
        <v>0.28700258380185129</v>
      </c>
      <c r="Q190">
        <f t="shared" si="48"/>
        <v>3.38979692384298E-3</v>
      </c>
      <c r="R190">
        <f t="shared" si="49"/>
        <v>0.28698256460237054</v>
      </c>
      <c r="S190" t="str">
        <f t="shared" si="60"/>
        <v>-</v>
      </c>
      <c r="T190" t="str">
        <f t="shared" si="44"/>
        <v>No</v>
      </c>
      <c r="U190" t="str">
        <f t="shared" si="45"/>
        <v>No</v>
      </c>
    </row>
    <row r="191" spans="2:21">
      <c r="B191" s="5">
        <f t="shared" si="50"/>
        <v>14.910711459771257</v>
      </c>
      <c r="C191" s="5">
        <f t="shared" si="51"/>
        <v>-24.271127879081234</v>
      </c>
      <c r="D191">
        <f t="shared" si="52"/>
        <v>14.910711459771257</v>
      </c>
      <c r="E191" s="5">
        <f t="shared" si="53"/>
        <v>2.6042885696115729E-3</v>
      </c>
      <c r="F191" s="5">
        <f t="shared" si="41"/>
        <v>2.4377225487613466E-2</v>
      </c>
      <c r="G191" s="5">
        <f t="shared" si="42"/>
        <v>-0.94249147239999997</v>
      </c>
      <c r="H191">
        <f t="shared" si="54"/>
        <v>185</v>
      </c>
      <c r="I191">
        <f t="shared" si="43"/>
        <v>3.2288591161895095</v>
      </c>
      <c r="J191">
        <f t="shared" si="58"/>
        <v>19.600000000000001</v>
      </c>
      <c r="K191">
        <f t="shared" si="58"/>
        <v>19.028072000000002</v>
      </c>
      <c r="L191">
        <f t="shared" si="58"/>
        <v>4.7002633929191697</v>
      </c>
      <c r="M191">
        <f t="shared" si="55"/>
        <v>1.9395766884367864</v>
      </c>
      <c r="N191">
        <f t="shared" si="61"/>
        <v>0.90695911380496397</v>
      </c>
      <c r="O191">
        <f t="shared" si="46"/>
        <v>278.45391139195266</v>
      </c>
      <c r="P191">
        <f t="shared" si="47"/>
        <v>0.28695647663666235</v>
      </c>
      <c r="Q191">
        <f t="shared" si="48"/>
        <v>4.3565399495595842E-3</v>
      </c>
      <c r="R191">
        <f t="shared" si="49"/>
        <v>0.28692340448871578</v>
      </c>
      <c r="S191" t="str">
        <f t="shared" si="60"/>
        <v>-</v>
      </c>
      <c r="T191" t="str">
        <f t="shared" si="44"/>
        <v>No</v>
      </c>
      <c r="U191" t="str">
        <f t="shared" si="45"/>
        <v>No</v>
      </c>
    </row>
    <row r="192" spans="2:21">
      <c r="B192" s="5">
        <f t="shared" si="50"/>
        <v>14.915541099435815</v>
      </c>
      <c r="C192" s="5">
        <f t="shared" si="51"/>
        <v>-24.258342063839908</v>
      </c>
      <c r="D192">
        <f t="shared" si="52"/>
        <v>14.915541099435815</v>
      </c>
      <c r="E192" s="5">
        <f t="shared" si="53"/>
        <v>2.604817497954623E-3</v>
      </c>
      <c r="F192" s="5">
        <f t="shared" si="41"/>
        <v>2.4336291431987102E-2</v>
      </c>
      <c r="G192" s="5">
        <f t="shared" si="42"/>
        <v>-0.94249147239999997</v>
      </c>
      <c r="H192">
        <f t="shared" si="54"/>
        <v>186</v>
      </c>
      <c r="I192">
        <f t="shared" si="43"/>
        <v>3.246312408709453</v>
      </c>
      <c r="J192">
        <f t="shared" si="58"/>
        <v>19.600000000000001</v>
      </c>
      <c r="K192">
        <f t="shared" si="58"/>
        <v>19.028072000000002</v>
      </c>
      <c r="L192">
        <f t="shared" si="58"/>
        <v>4.7002633929191697</v>
      </c>
      <c r="M192">
        <f t="shared" si="55"/>
        <v>1.9407191981861343</v>
      </c>
      <c r="N192">
        <f t="shared" si="61"/>
        <v>0.907493359053404</v>
      </c>
      <c r="O192">
        <f t="shared" si="46"/>
        <v>279.36140475100603</v>
      </c>
      <c r="P192">
        <f t="shared" si="47"/>
        <v>0.28689673797009307</v>
      </c>
      <c r="Q192">
        <f t="shared" si="48"/>
        <v>5.3219559310013782E-3</v>
      </c>
      <c r="R192">
        <f t="shared" si="49"/>
        <v>0.28684737238285579</v>
      </c>
      <c r="S192" t="str">
        <f t="shared" si="60"/>
        <v>-</v>
      </c>
      <c r="T192" t="str">
        <f t="shared" si="44"/>
        <v>No</v>
      </c>
      <c r="U192" t="str">
        <f t="shared" si="45"/>
        <v>No</v>
      </c>
    </row>
    <row r="193" spans="2:21">
      <c r="B193" s="5">
        <f t="shared" si="50"/>
        <v>14.921249407959657</v>
      </c>
      <c r="C193" s="5">
        <f t="shared" si="51"/>
        <v>-24.2432581050907</v>
      </c>
      <c r="D193">
        <f t="shared" si="52"/>
        <v>14.921249407959657</v>
      </c>
      <c r="E193" s="5">
        <f t="shared" si="53"/>
        <v>2.6054410691243512E-3</v>
      </c>
      <c r="F193" s="5">
        <f t="shared" si="41"/>
        <v>2.4287944306239605E-2</v>
      </c>
      <c r="G193" s="5">
        <f t="shared" si="42"/>
        <v>-0.94249147239999997</v>
      </c>
      <c r="H193">
        <f t="shared" si="54"/>
        <v>187</v>
      </c>
      <c r="I193">
        <f t="shared" si="43"/>
        <v>3.2637657012293966</v>
      </c>
      <c r="J193">
        <f t="shared" si="58"/>
        <v>19.600000000000001</v>
      </c>
      <c r="K193">
        <f t="shared" si="58"/>
        <v>19.028072000000002</v>
      </c>
      <c r="L193">
        <f t="shared" si="58"/>
        <v>4.7002633929191697</v>
      </c>
      <c r="M193">
        <f t="shared" si="55"/>
        <v>1.9420907758210377</v>
      </c>
      <c r="N193">
        <f t="shared" si="61"/>
        <v>0.9081347179868674</v>
      </c>
      <c r="O193">
        <f t="shared" si="46"/>
        <v>280.26953946899289</v>
      </c>
      <c r="P193">
        <f t="shared" si="47"/>
        <v>0.28682337601189378</v>
      </c>
      <c r="Q193">
        <f t="shared" si="48"/>
        <v>6.2857507931152103E-3</v>
      </c>
      <c r="R193">
        <f t="shared" si="49"/>
        <v>0.28675449144490667</v>
      </c>
      <c r="S193" t="str">
        <f t="shared" si="60"/>
        <v>-</v>
      </c>
      <c r="T193" t="str">
        <f t="shared" si="44"/>
        <v>No</v>
      </c>
      <c r="U193" t="str">
        <f t="shared" si="45"/>
        <v>No</v>
      </c>
    </row>
    <row r="194" spans="2:21">
      <c r="B194" s="5">
        <f t="shared" si="50"/>
        <v>14.927836658950936</v>
      </c>
      <c r="C194" s="5">
        <f t="shared" si="51"/>
        <v>-24.225889183324544</v>
      </c>
      <c r="D194">
        <f t="shared" si="52"/>
        <v>14.927836658950936</v>
      </c>
      <c r="E194" s="5">
        <f t="shared" si="53"/>
        <v>2.6061585233953396E-3</v>
      </c>
      <c r="F194" s="5">
        <f t="shared" si="41"/>
        <v>2.4232198837373833E-2</v>
      </c>
      <c r="G194" s="5">
        <f t="shared" si="42"/>
        <v>-0.94249147239999997</v>
      </c>
      <c r="H194">
        <f t="shared" si="54"/>
        <v>188</v>
      </c>
      <c r="I194">
        <f t="shared" si="43"/>
        <v>3.2812189937493397</v>
      </c>
      <c r="J194">
        <f t="shared" si="58"/>
        <v>19.600000000000001</v>
      </c>
      <c r="K194">
        <f t="shared" si="58"/>
        <v>19.028072000000002</v>
      </c>
      <c r="L194">
        <f t="shared" si="58"/>
        <v>4.7002633929191697</v>
      </c>
      <c r="M194">
        <f t="shared" si="55"/>
        <v>1.9436917296556104</v>
      </c>
      <c r="N194">
        <f t="shared" si="61"/>
        <v>0.90888333477510952</v>
      </c>
      <c r="O194">
        <f t="shared" si="46"/>
        <v>281.178422803768</v>
      </c>
      <c r="P194">
        <f t="shared" si="47"/>
        <v>0.28673640119429084</v>
      </c>
      <c r="Q194">
        <f t="shared" si="48"/>
        <v>7.2476309546471284E-3</v>
      </c>
      <c r="R194">
        <f t="shared" si="49"/>
        <v>0.28664478996730181</v>
      </c>
      <c r="S194" t="str">
        <f t="shared" si="60"/>
        <v>-</v>
      </c>
      <c r="T194" t="str">
        <f t="shared" si="44"/>
        <v>No</v>
      </c>
      <c r="U194" t="str">
        <f t="shared" si="45"/>
        <v>No</v>
      </c>
    </row>
    <row r="195" spans="2:21">
      <c r="B195" s="5">
        <f t="shared" si="50"/>
        <v>14.93530316605273</v>
      </c>
      <c r="C195" s="5">
        <f t="shared" si="51"/>
        <v>-24.206250434575431</v>
      </c>
      <c r="D195">
        <f t="shared" si="52"/>
        <v>14.93530316605273</v>
      </c>
      <c r="E195" s="5">
        <f t="shared" si="53"/>
        <v>2.6069689866600751E-3</v>
      </c>
      <c r="F195" s="5">
        <f t="shared" si="41"/>
        <v>2.4169072005999617E-2</v>
      </c>
      <c r="G195" s="5">
        <f t="shared" si="42"/>
        <v>-0.94249147239999997</v>
      </c>
      <c r="H195">
        <f t="shared" si="54"/>
        <v>189</v>
      </c>
      <c r="I195">
        <f t="shared" si="43"/>
        <v>3.2986722862692828</v>
      </c>
      <c r="J195">
        <f t="shared" si="58"/>
        <v>19.600000000000001</v>
      </c>
      <c r="K195">
        <f t="shared" si="58"/>
        <v>19.028072000000002</v>
      </c>
      <c r="L195">
        <f t="shared" si="58"/>
        <v>4.7002633929191697</v>
      </c>
      <c r="M195">
        <f t="shared" si="55"/>
        <v>1.9455224190723772</v>
      </c>
      <c r="N195">
        <f t="shared" si="61"/>
        <v>0.90973937746781752</v>
      </c>
      <c r="O195">
        <f t="shared" si="46"/>
        <v>282.08816218123582</v>
      </c>
      <c r="P195">
        <f t="shared" si="47"/>
        <v>0.28663582617521094</v>
      </c>
      <c r="Q195">
        <f t="shared" si="48"/>
        <v>8.2073034175751472E-3</v>
      </c>
      <c r="R195">
        <f t="shared" si="49"/>
        <v>0.28651830136617379</v>
      </c>
      <c r="S195" t="str">
        <f>IF((D195=MAX(D$6:D$366)),"Apogee",IF((D195=MIN(D$6:D$366)),"Perigee","-"))</f>
        <v>-</v>
      </c>
      <c r="T195" t="str">
        <f t="shared" si="44"/>
        <v>No</v>
      </c>
      <c r="U195" t="str">
        <f t="shared" si="45"/>
        <v>No</v>
      </c>
    </row>
    <row r="196" spans="2:21">
      <c r="B196" s="5">
        <f t="shared" si="50"/>
        <v>14.943649282056125</v>
      </c>
      <c r="C196" s="5">
        <f t="shared" si="51"/>
        <v>-24.184358920003312</v>
      </c>
      <c r="D196">
        <f t="shared" si="52"/>
        <v>14.943649282056125</v>
      </c>
      <c r="E196" s="5">
        <f t="shared" si="53"/>
        <v>2.6078714714939124E-3</v>
      </c>
      <c r="F196" s="5">
        <f t="shared" si="41"/>
        <v>2.4098583041161307E-2</v>
      </c>
      <c r="G196" s="5">
        <f t="shared" si="42"/>
        <v>-0.94249147239999997</v>
      </c>
      <c r="H196">
        <f t="shared" si="54"/>
        <v>190</v>
      </c>
      <c r="I196">
        <f t="shared" si="43"/>
        <v>3.3161255787892263</v>
      </c>
      <c r="J196">
        <f t="shared" si="58"/>
        <v>19.600000000000001</v>
      </c>
      <c r="K196">
        <f t="shared" si="58"/>
        <v>19.028072000000002</v>
      </c>
      <c r="L196">
        <f t="shared" si="58"/>
        <v>4.7002633929191697</v>
      </c>
      <c r="M196">
        <f t="shared" si="55"/>
        <v>1.947583254373455</v>
      </c>
      <c r="N196">
        <f t="shared" si="61"/>
        <v>0.91070303792502261</v>
      </c>
      <c r="O196">
        <f t="shared" si="46"/>
        <v>282.99886521916085</v>
      </c>
      <c r="P196">
        <f t="shared" si="47"/>
        <v>0.28652166584181282</v>
      </c>
      <c r="Q196">
        <f t="shared" si="48"/>
        <v>9.164475856378973E-3</v>
      </c>
      <c r="R196">
        <f t="shared" si="49"/>
        <v>0.2863750641711762</v>
      </c>
      <c r="S196" t="str">
        <f t="shared" ref="S196:S221" si="62">IF((D196=MAX(D$6:D$366)),"Apogee",IF((D196=MIN(D$6:D$366)),"Perigee","-"))</f>
        <v>-</v>
      </c>
      <c r="T196" t="str">
        <f t="shared" si="44"/>
        <v>No</v>
      </c>
      <c r="U196" t="str">
        <f t="shared" si="45"/>
        <v>No</v>
      </c>
    </row>
    <row r="197" spans="2:21">
      <c r="B197" s="5">
        <f t="shared" si="50"/>
        <v>14.952875397891912</v>
      </c>
      <c r="C197" s="5">
        <f t="shared" si="51"/>
        <v>-24.160233591773551</v>
      </c>
      <c r="D197">
        <f t="shared" si="52"/>
        <v>14.952875397891912</v>
      </c>
      <c r="E197" s="5">
        <f t="shared" si="53"/>
        <v>2.6088648783580974E-3</v>
      </c>
      <c r="F197" s="5">
        <f t="shared" si="41"/>
        <v>2.4020753414480452E-2</v>
      </c>
      <c r="G197" s="5">
        <f t="shared" si="42"/>
        <v>-0.94249147239999997</v>
      </c>
      <c r="H197">
        <f t="shared" si="54"/>
        <v>191</v>
      </c>
      <c r="I197">
        <f t="shared" si="43"/>
        <v>3.3335788713091694</v>
      </c>
      <c r="J197">
        <f t="shared" si="58"/>
        <v>19.600000000000001</v>
      </c>
      <c r="K197">
        <f t="shared" si="58"/>
        <v>19.028072000000002</v>
      </c>
      <c r="L197">
        <f t="shared" si="58"/>
        <v>4.7002633929191697</v>
      </c>
      <c r="M197">
        <f t="shared" si="55"/>
        <v>1.9498746966087719</v>
      </c>
      <c r="N197">
        <f t="shared" si="61"/>
        <v>0.91177453173677436</v>
      </c>
      <c r="O197">
        <f t="shared" si="46"/>
        <v>283.91063975089764</v>
      </c>
      <c r="P197">
        <f t="shared" si="47"/>
        <v>0.28639393731432494</v>
      </c>
      <c r="Q197">
        <f t="shared" si="48"/>
        <v>1.0118856707055602E-2</v>
      </c>
      <c r="R197">
        <f t="shared" si="49"/>
        <v>0.28621512201374605</v>
      </c>
      <c r="S197" t="str">
        <f t="shared" si="62"/>
        <v>-</v>
      </c>
      <c r="T197" t="str">
        <f t="shared" si="44"/>
        <v>No</v>
      </c>
      <c r="U197" t="str">
        <f t="shared" si="45"/>
        <v>No</v>
      </c>
    </row>
    <row r="198" spans="2:21">
      <c r="B198" s="5">
        <f t="shared" si="50"/>
        <v>14.962981941499802</v>
      </c>
      <c r="C198" s="5">
        <f t="shared" si="51"/>
        <v>-24.133895255360411</v>
      </c>
      <c r="D198">
        <f t="shared" si="52"/>
        <v>14.962981941499802</v>
      </c>
      <c r="E198" s="5">
        <f t="shared" si="53"/>
        <v>2.60994799693939E-3</v>
      </c>
      <c r="F198" s="5">
        <f t="shared" ref="F198:F261" si="63">-2*L198*COS(I198)/J198/J198</f>
        <v>2.3935606833615276E-2</v>
      </c>
      <c r="G198" s="5">
        <f t="shared" ref="G198:G261" si="64">-1+L198*L198/J198/J198</f>
        <v>-0.94249147239999997</v>
      </c>
      <c r="H198">
        <f t="shared" si="54"/>
        <v>192</v>
      </c>
      <c r="I198">
        <f t="shared" ref="I198:I261" si="65">H198/360*2*PI()</f>
        <v>3.3510321638291125</v>
      </c>
      <c r="J198">
        <f t="shared" si="58"/>
        <v>19.600000000000001</v>
      </c>
      <c r="K198">
        <f t="shared" si="58"/>
        <v>19.028072000000002</v>
      </c>
      <c r="L198">
        <f t="shared" si="58"/>
        <v>4.7002633929191697</v>
      </c>
      <c r="M198">
        <f t="shared" si="55"/>
        <v>1.9523972573806341</v>
      </c>
      <c r="N198">
        <f t="shared" si="61"/>
        <v>0.91295409813175477</v>
      </c>
      <c r="O198">
        <f t="shared" si="46"/>
        <v>284.82359384902941</v>
      </c>
      <c r="P198">
        <f t="shared" si="47"/>
        <v>0.28625265995019428</v>
      </c>
      <c r="Q198">
        <f t="shared" si="48"/>
        <v>1.1070155255966895E-2</v>
      </c>
      <c r="R198">
        <f t="shared" si="49"/>
        <v>0.28603852361381382</v>
      </c>
      <c r="S198" t="str">
        <f t="shared" si="62"/>
        <v>-</v>
      </c>
      <c r="T198" t="str">
        <f t="shared" ref="T198:T261" si="66">IF((D198&gt;22.8),"Yes","No")</f>
        <v>No</v>
      </c>
      <c r="U198" t="str">
        <f t="shared" ref="U198:U261" si="67">IF((D198&lt;14.9),"Yes","No")</f>
        <v>No</v>
      </c>
    </row>
    <row r="199" spans="2:21">
      <c r="B199" s="5">
        <f t="shared" si="50"/>
        <v>14.973969376573768</v>
      </c>
      <c r="C199" s="5">
        <f t="shared" si="51"/>
        <v>-24.105366528414404</v>
      </c>
      <c r="D199">
        <f t="shared" si="52"/>
        <v>14.973969376573768</v>
      </c>
      <c r="E199" s="5">
        <f t="shared" si="53"/>
        <v>2.6111195076246397E-3</v>
      </c>
      <c r="F199" s="5">
        <f t="shared" si="63"/>
        <v>2.3843169235039152E-2</v>
      </c>
      <c r="G199" s="5">
        <f t="shared" si="64"/>
        <v>-0.94249147239999997</v>
      </c>
      <c r="H199">
        <f t="shared" si="54"/>
        <v>193</v>
      </c>
      <c r="I199">
        <f t="shared" si="65"/>
        <v>3.3684854563490561</v>
      </c>
      <c r="J199">
        <f t="shared" si="58"/>
        <v>19.600000000000001</v>
      </c>
      <c r="K199">
        <f t="shared" si="58"/>
        <v>19.028072000000002</v>
      </c>
      <c r="L199">
        <f t="shared" si="58"/>
        <v>4.7002633929191697</v>
      </c>
      <c r="M199">
        <f t="shared" si="55"/>
        <v>1.9551514986238605</v>
      </c>
      <c r="N199">
        <f t="shared" si="61"/>
        <v>0.91424199987446708</v>
      </c>
      <c r="O199">
        <f t="shared" ref="O199:O262" si="68">O198+N199</f>
        <v>285.7378358489039</v>
      </c>
      <c r="P199">
        <f t="shared" ref="P199:P262" si="69">SQRT(D199*D199*SIN(1/360*2*PI())*SIN(1/360*2*PI())+(D199-D198)*(D199-D198))/N199</f>
        <v>0.28609785534854104</v>
      </c>
      <c r="Q199">
        <f t="shared" ref="Q199:Q262" si="70">(D199-D198)/N199</f>
        <v>1.2018081728333343E-2</v>
      </c>
      <c r="R199">
        <f t="shared" ref="R199:R262" si="71">D199*SIN(1/360*2*PI())/N199</f>
        <v>0.28584532276496288</v>
      </c>
      <c r="S199" t="str">
        <f t="shared" si="62"/>
        <v>-</v>
      </c>
      <c r="T199" t="str">
        <f t="shared" si="66"/>
        <v>No</v>
      </c>
      <c r="U199" t="str">
        <f t="shared" si="67"/>
        <v>No</v>
      </c>
    </row>
    <row r="200" spans="2:21">
      <c r="B200" s="5">
        <f t="shared" ref="B200:B263" si="72">(-F200+SQRT((F200*F200)-4*E200*G200))/2/E200</f>
        <v>14.985838201182235</v>
      </c>
      <c r="C200" s="5">
        <f t="shared" ref="C200:C263" si="73">(-F200-SQRT(F200*F200-4*E200*G200))/2/E200</f>
        <v>-24.07467179634488</v>
      </c>
      <c r="D200">
        <f t="shared" ref="D200:D263" si="74">IF((B200&gt;0),B200,IF((C200&gt;5),C200,"?"))</f>
        <v>14.985838201182235</v>
      </c>
      <c r="E200" s="5">
        <f t="shared" ref="E200:E263" si="75">SIN(I200)*SIN(I200)/K200/K200+COS(I200)*COS(I200)/J200/J200</f>
        <v>2.6123779831085337E-3</v>
      </c>
      <c r="F200" s="5">
        <f t="shared" si="63"/>
        <v>2.3743468776140069E-2</v>
      </c>
      <c r="G200" s="5">
        <f t="shared" si="64"/>
        <v>-0.94249147239999997</v>
      </c>
      <c r="H200">
        <f t="shared" ref="H200:H263" si="76">H199+1</f>
        <v>194</v>
      </c>
      <c r="I200">
        <f t="shared" si="65"/>
        <v>3.3859387488689991</v>
      </c>
      <c r="J200">
        <f t="shared" si="58"/>
        <v>19.600000000000001</v>
      </c>
      <c r="K200">
        <f t="shared" si="58"/>
        <v>19.028072000000002</v>
      </c>
      <c r="L200">
        <f t="shared" si="58"/>
        <v>4.7002633929191697</v>
      </c>
      <c r="M200">
        <f t="shared" ref="M200:M263" si="77">0.5*D199*D200*SIN(1/360*2*PI())</f>
        <v>1.9581380323606359</v>
      </c>
      <c r="N200">
        <f t="shared" si="61"/>
        <v>0.9156385231506039</v>
      </c>
      <c r="O200">
        <f t="shared" si="68"/>
        <v>286.65347437205452</v>
      </c>
      <c r="P200">
        <f t="shared" si="69"/>
        <v>0.28592954735492898</v>
      </c>
      <c r="Q200">
        <f t="shared" si="70"/>
        <v>1.2962347376590697E-2</v>
      </c>
      <c r="R200">
        <f t="shared" si="71"/>
        <v>0.28563557831804348</v>
      </c>
      <c r="S200" t="str">
        <f t="shared" si="62"/>
        <v>-</v>
      </c>
      <c r="T200" t="str">
        <f t="shared" si="66"/>
        <v>No</v>
      </c>
      <c r="U200" t="str">
        <f t="shared" si="67"/>
        <v>No</v>
      </c>
    </row>
    <row r="201" spans="2:21">
      <c r="B201" s="5">
        <f t="shared" si="72"/>
        <v>14.998588946261396</v>
      </c>
      <c r="C201" s="5">
        <f t="shared" si="73"/>
        <v>-24.041837164779761</v>
      </c>
      <c r="D201">
        <f t="shared" si="74"/>
        <v>14.998588946261396</v>
      </c>
      <c r="E201" s="5">
        <f t="shared" si="75"/>
        <v>2.6137218901325491E-3</v>
      </c>
      <c r="F201" s="5">
        <f t="shared" si="63"/>
        <v>2.3636535826643629E-2</v>
      </c>
      <c r="G201" s="5">
        <f t="shared" si="64"/>
        <v>-0.94249147239999997</v>
      </c>
      <c r="H201">
        <f t="shared" si="76"/>
        <v>195</v>
      </c>
      <c r="I201">
        <f t="shared" si="65"/>
        <v>3.4033920413889422</v>
      </c>
      <c r="J201">
        <f t="shared" si="58"/>
        <v>19.600000000000001</v>
      </c>
      <c r="K201">
        <f t="shared" si="58"/>
        <v>19.028072000000002</v>
      </c>
      <c r="L201">
        <f t="shared" si="58"/>
        <v>4.7002633929191697</v>
      </c>
      <c r="M201">
        <f t="shared" si="77"/>
        <v>1.961357520429118</v>
      </c>
      <c r="N201">
        <f t="shared" si="61"/>
        <v>0.91714397744014264</v>
      </c>
      <c r="O201">
        <f t="shared" si="68"/>
        <v>287.57061834949468</v>
      </c>
      <c r="P201">
        <f t="shared" si="69"/>
        <v>0.28574776206644048</v>
      </c>
      <c r="Q201">
        <f t="shared" si="70"/>
        <v>1.3902664568272428E-2</v>
      </c>
      <c r="R201">
        <f t="shared" si="71"/>
        <v>0.28540935416324592</v>
      </c>
      <c r="S201" t="str">
        <f t="shared" si="62"/>
        <v>-</v>
      </c>
      <c r="T201" t="str">
        <f t="shared" si="66"/>
        <v>No</v>
      </c>
      <c r="U201" t="str">
        <f t="shared" si="67"/>
        <v>No</v>
      </c>
    </row>
    <row r="202" spans="2:21">
      <c r="B202" s="5">
        <f t="shared" si="72"/>
        <v>15.012222173980064</v>
      </c>
      <c r="C202" s="5">
        <f t="shared" si="73"/>
        <v>-24.006890409074199</v>
      </c>
      <c r="D202">
        <f t="shared" si="74"/>
        <v>15.012222173980064</v>
      </c>
      <c r="E202" s="5">
        <f t="shared" si="75"/>
        <v>2.6151495913529885E-3</v>
      </c>
      <c r="F202" s="5">
        <f t="shared" si="63"/>
        <v>2.3522402959362129E-2</v>
      </c>
      <c r="G202" s="5">
        <f t="shared" si="64"/>
        <v>-0.94249147239999997</v>
      </c>
      <c r="H202">
        <f t="shared" si="76"/>
        <v>196</v>
      </c>
      <c r="I202">
        <f t="shared" si="65"/>
        <v>3.4208453339088853</v>
      </c>
      <c r="J202">
        <f t="shared" si="58"/>
        <v>19.600000000000001</v>
      </c>
      <c r="K202">
        <f t="shared" si="58"/>
        <v>19.028072000000002</v>
      </c>
      <c r="L202">
        <f t="shared" si="58"/>
        <v>4.7002633929191697</v>
      </c>
      <c r="M202">
        <f t="shared" si="77"/>
        <v>1.9648106741847575</v>
      </c>
      <c r="N202">
        <f t="shared" si="61"/>
        <v>0.91875869537767929</v>
      </c>
      <c r="O202">
        <f t="shared" si="68"/>
        <v>288.48937704487236</v>
      </c>
      <c r="P202">
        <f t="shared" si="69"/>
        <v>0.28555252783706819</v>
      </c>
      <c r="Q202">
        <f t="shared" si="70"/>
        <v>1.483874687364259E-2</v>
      </c>
      <c r="R202">
        <f t="shared" si="71"/>
        <v>0.2851667192106393</v>
      </c>
      <c r="S202" t="str">
        <f t="shared" si="62"/>
        <v>-</v>
      </c>
      <c r="T202" t="str">
        <f t="shared" si="66"/>
        <v>No</v>
      </c>
      <c r="U202" t="str">
        <f t="shared" si="67"/>
        <v>No</v>
      </c>
    </row>
    <row r="203" spans="2:21">
      <c r="B203" s="5">
        <f t="shared" si="72"/>
        <v>15.02673847597422</v>
      </c>
      <c r="C203" s="5">
        <f t="shared" si="73"/>
        <v>-23.969860921048507</v>
      </c>
      <c r="D203">
        <f t="shared" si="74"/>
        <v>15.02673847597422</v>
      </c>
      <c r="E203" s="5">
        <f t="shared" si="75"/>
        <v>2.6166593473358375E-3</v>
      </c>
      <c r="F203" s="5">
        <f t="shared" si="63"/>
        <v>2.3401104940272571E-2</v>
      </c>
      <c r="G203" s="5">
        <f t="shared" si="64"/>
        <v>-0.94249147239999997</v>
      </c>
      <c r="H203">
        <f t="shared" si="76"/>
        <v>197</v>
      </c>
      <c r="I203">
        <f t="shared" si="65"/>
        <v>3.4382986264288293</v>
      </c>
      <c r="J203">
        <f t="shared" si="58"/>
        <v>19.600000000000001</v>
      </c>
      <c r="K203">
        <f t="shared" si="58"/>
        <v>19.028072000000002</v>
      </c>
      <c r="L203">
        <f t="shared" si="58"/>
        <v>4.7002633929191697</v>
      </c>
      <c r="M203">
        <f t="shared" si="77"/>
        <v>1.9684982541731955</v>
      </c>
      <c r="N203">
        <f t="shared" si="61"/>
        <v>0.92048303259947484</v>
      </c>
      <c r="O203">
        <f t="shared" si="68"/>
        <v>289.40986007747182</v>
      </c>
      <c r="P203">
        <f t="shared" si="69"/>
        <v>0.28534387528342187</v>
      </c>
      <c r="Q203">
        <f t="shared" si="70"/>
        <v>1.5770309152969175E-2</v>
      </c>
      <c r="R203">
        <f t="shared" si="71"/>
        <v>0.28490774736918045</v>
      </c>
      <c r="S203" t="str">
        <f t="shared" si="62"/>
        <v>-</v>
      </c>
      <c r="T203" t="str">
        <f t="shared" si="66"/>
        <v>No</v>
      </c>
      <c r="U203" t="str">
        <f t="shared" si="67"/>
        <v>No</v>
      </c>
    </row>
    <row r="204" spans="2:21">
      <c r="B204" s="5">
        <f t="shared" si="72"/>
        <v>15.042138471449292</v>
      </c>
      <c r="C204" s="5">
        <f t="shared" si="73"/>
        <v>-23.930779653143652</v>
      </c>
      <c r="D204">
        <f t="shared" si="74"/>
        <v>15.042138471449292</v>
      </c>
      <c r="E204" s="5">
        <f t="shared" si="75"/>
        <v>2.6182493186759897E-3</v>
      </c>
      <c r="F204" s="5">
        <f t="shared" si="63"/>
        <v>2.3272678717926612E-2</v>
      </c>
      <c r="G204" s="5">
        <f t="shared" si="64"/>
        <v>-0.94249147239999997</v>
      </c>
      <c r="H204">
        <f t="shared" si="76"/>
        <v>198</v>
      </c>
      <c r="I204">
        <f t="shared" si="65"/>
        <v>3.4557519189487729</v>
      </c>
      <c r="J204">
        <f t="shared" si="58"/>
        <v>19.600000000000001</v>
      </c>
      <c r="K204">
        <f t="shared" si="58"/>
        <v>19.028072000000002</v>
      </c>
      <c r="L204">
        <f t="shared" si="58"/>
        <v>4.7002633929191697</v>
      </c>
      <c r="M204">
        <f t="shared" si="77"/>
        <v>1.9724210697735114</v>
      </c>
      <c r="N204">
        <f t="shared" si="61"/>
        <v>0.92231736757663441</v>
      </c>
      <c r="O204">
        <f t="shared" si="68"/>
        <v>290.33217744504844</v>
      </c>
      <c r="P204">
        <f t="shared" si="69"/>
        <v>0.2851218372907478</v>
      </c>
      <c r="Q204">
        <f t="shared" si="70"/>
        <v>1.6697067643358758E-2</v>
      </c>
      <c r="R204">
        <f t="shared" si="71"/>
        <v>0.28463251752420127</v>
      </c>
      <c r="S204" t="str">
        <f t="shared" si="62"/>
        <v>-</v>
      </c>
      <c r="T204" t="str">
        <f t="shared" si="66"/>
        <v>No</v>
      </c>
      <c r="U204" t="str">
        <f t="shared" si="67"/>
        <v>No</v>
      </c>
    </row>
    <row r="205" spans="2:21">
      <c r="B205" s="5">
        <f t="shared" si="72"/>
        <v>15.058422805148082</v>
      </c>
      <c r="C205" s="5">
        <f t="shared" si="73"/>
        <v>-23.8896790601889</v>
      </c>
      <c r="D205">
        <f t="shared" si="74"/>
        <v>15.058422805148082</v>
      </c>
      <c r="E205" s="5">
        <f t="shared" si="75"/>
        <v>2.6199175682382831E-3</v>
      </c>
      <c r="F205" s="5">
        <f t="shared" si="63"/>
        <v>2.3137163412195672E-2</v>
      </c>
      <c r="G205" s="5">
        <f t="shared" si="64"/>
        <v>-0.94249147239999997</v>
      </c>
      <c r="H205">
        <f t="shared" si="76"/>
        <v>199</v>
      </c>
      <c r="I205">
        <f t="shared" si="65"/>
        <v>3.473205211468716</v>
      </c>
      <c r="J205">
        <f t="shared" si="58"/>
        <v>19.600000000000001</v>
      </c>
      <c r="K205">
        <f t="shared" si="58"/>
        <v>19.028072000000002</v>
      </c>
      <c r="L205">
        <f t="shared" si="58"/>
        <v>4.7002633929191697</v>
      </c>
      <c r="M205">
        <f t="shared" si="77"/>
        <v>1.9765799788104981</v>
      </c>
      <c r="N205">
        <f t="shared" si="61"/>
        <v>0.92426210143380461</v>
      </c>
      <c r="O205">
        <f t="shared" si="68"/>
        <v>291.25643954648223</v>
      </c>
      <c r="P205">
        <f t="shared" si="69"/>
        <v>0.28488644901926846</v>
      </c>
      <c r="Q205">
        <f t="shared" si="70"/>
        <v>1.7618740045197451E-2</v>
      </c>
      <c r="R205">
        <f t="shared" si="71"/>
        <v>0.28434111351337849</v>
      </c>
      <c r="S205" t="str">
        <f t="shared" si="62"/>
        <v>-</v>
      </c>
      <c r="T205" t="str">
        <f t="shared" si="66"/>
        <v>No</v>
      </c>
      <c r="U205" t="str">
        <f t="shared" si="67"/>
        <v>No</v>
      </c>
    </row>
    <row r="206" spans="2:21">
      <c r="B206" s="5">
        <f t="shared" si="72"/>
        <v>15.075592145182149</v>
      </c>
      <c r="C206" s="5">
        <f t="shared" si="73"/>
        <v>-23.846593038982228</v>
      </c>
      <c r="D206">
        <f t="shared" si="74"/>
        <v>15.075592145182149</v>
      </c>
      <c r="E206" s="5">
        <f t="shared" si="75"/>
        <v>2.6216620635176021E-3</v>
      </c>
      <c r="F206" s="5">
        <f t="shared" si="63"/>
        <v>2.2994600302354645E-2</v>
      </c>
      <c r="G206" s="5">
        <f t="shared" si="64"/>
        <v>-0.94249147239999997</v>
      </c>
      <c r="H206">
        <f t="shared" si="76"/>
        <v>200</v>
      </c>
      <c r="I206">
        <f t="shared" si="65"/>
        <v>3.4906585039886591</v>
      </c>
      <c r="J206">
        <f t="shared" si="58"/>
        <v>19.600000000000001</v>
      </c>
      <c r="K206">
        <f t="shared" si="58"/>
        <v>19.028072000000002</v>
      </c>
      <c r="L206">
        <f t="shared" si="58"/>
        <v>4.7002633929191697</v>
      </c>
      <c r="M206">
        <f t="shared" si="77"/>
        <v>1.9809758871345393</v>
      </c>
      <c r="N206">
        <f t="shared" si="61"/>
        <v>0.92631765775272157</v>
      </c>
      <c r="O206">
        <f t="shared" si="68"/>
        <v>292.18275720423497</v>
      </c>
      <c r="P206">
        <f t="shared" si="69"/>
        <v>0.2846377479108414</v>
      </c>
      <c r="Q206">
        <f t="shared" si="70"/>
        <v>1.8535045608135084E-2</v>
      </c>
      <c r="R206">
        <f t="shared" si="71"/>
        <v>0.28403362410119687</v>
      </c>
      <c r="S206" t="str">
        <f t="shared" si="62"/>
        <v>-</v>
      </c>
      <c r="T206" t="str">
        <f t="shared" si="66"/>
        <v>No</v>
      </c>
      <c r="U206" t="str">
        <f t="shared" si="67"/>
        <v>No</v>
      </c>
    </row>
    <row r="207" spans="2:21">
      <c r="B207" s="5">
        <f t="shared" si="72"/>
        <v>15.093647180724339</v>
      </c>
      <c r="C207" s="5">
        <f t="shared" si="73"/>
        <v>-23.801556865888433</v>
      </c>
      <c r="D207">
        <f t="shared" si="74"/>
        <v>15.093647180724339</v>
      </c>
      <c r="E207" s="5">
        <f t="shared" si="75"/>
        <v>2.6234806791151657E-3</v>
      </c>
      <c r="F207" s="5">
        <f t="shared" si="63"/>
        <v>2.284503281450782E-2</v>
      </c>
      <c r="G207" s="5">
        <f t="shared" si="64"/>
        <v>-0.94249147239999997</v>
      </c>
      <c r="H207">
        <f t="shared" si="76"/>
        <v>201</v>
      </c>
      <c r="I207">
        <f t="shared" si="65"/>
        <v>3.5081117965086026</v>
      </c>
      <c r="J207">
        <f t="shared" si="58"/>
        <v>19.600000000000001</v>
      </c>
      <c r="K207">
        <f t="shared" si="58"/>
        <v>19.028072000000002</v>
      </c>
      <c r="L207">
        <f t="shared" si="58"/>
        <v>4.7002633929191697</v>
      </c>
      <c r="M207">
        <f t="shared" si="77"/>
        <v>1.9856097481675874</v>
      </c>
      <c r="N207">
        <f t="shared" si="61"/>
        <v>0.92848448235990733</v>
      </c>
      <c r="O207">
        <f t="shared" si="68"/>
        <v>293.11124168659489</v>
      </c>
      <c r="P207">
        <f t="shared" si="69"/>
        <v>0.28437577369594186</v>
      </c>
      <c r="Q207">
        <f t="shared" si="70"/>
        <v>1.9445705216634263E-2</v>
      </c>
      <c r="R207">
        <f t="shared" si="71"/>
        <v>0.2837101429519101</v>
      </c>
      <c r="S207" t="str">
        <f t="shared" si="62"/>
        <v>-</v>
      </c>
      <c r="T207" t="str">
        <f t="shared" si="66"/>
        <v>No</v>
      </c>
      <c r="U207" t="str">
        <f t="shared" si="67"/>
        <v>No</v>
      </c>
    </row>
    <row r="208" spans="2:21">
      <c r="B208" s="5">
        <f t="shared" si="72"/>
        <v>15.112588619559945</v>
      </c>
      <c r="C208" s="5">
        <f t="shared" si="73"/>
        <v>-23.754607132663274</v>
      </c>
      <c r="D208">
        <f t="shared" si="74"/>
        <v>15.112588619559945</v>
      </c>
      <c r="E208" s="5">
        <f t="shared" si="75"/>
        <v>2.6253711993280051E-3</v>
      </c>
      <c r="F208" s="5">
        <f t="shared" si="63"/>
        <v>2.2688506508360899E-2</v>
      </c>
      <c r="G208" s="5">
        <f t="shared" si="64"/>
        <v>-0.94249147239999997</v>
      </c>
      <c r="H208">
        <f t="shared" si="76"/>
        <v>202</v>
      </c>
      <c r="I208">
        <f t="shared" si="65"/>
        <v>3.5255650890285457</v>
      </c>
      <c r="J208">
        <f t="shared" si="58"/>
        <v>19.600000000000001</v>
      </c>
      <c r="K208">
        <f t="shared" si="58"/>
        <v>19.028072000000002</v>
      </c>
      <c r="L208">
        <f t="shared" si="58"/>
        <v>4.7002633929191697</v>
      </c>
      <c r="M208">
        <f t="shared" si="77"/>
        <v>1.9904825624136175</v>
      </c>
      <c r="N208">
        <f t="shared" si="61"/>
        <v>0.93076304309775448</v>
      </c>
      <c r="O208">
        <f t="shared" si="68"/>
        <v>294.04200472969262</v>
      </c>
      <c r="P208">
        <f t="shared" si="69"/>
        <v>0.2841005684009667</v>
      </c>
      <c r="Q208">
        <f t="shared" si="70"/>
        <v>2.035044147494864E-2</v>
      </c>
      <c r="R208">
        <f t="shared" si="71"/>
        <v>0.28337076860100985</v>
      </c>
      <c r="S208" t="str">
        <f t="shared" si="62"/>
        <v>-</v>
      </c>
      <c r="T208" t="str">
        <f t="shared" si="66"/>
        <v>No</v>
      </c>
      <c r="U208" t="str">
        <f t="shared" si="67"/>
        <v>No</v>
      </c>
    </row>
    <row r="209" spans="2:21">
      <c r="B209" s="5">
        <f t="shared" si="72"/>
        <v>15.132417185494001</v>
      </c>
      <c r="C209" s="5">
        <f t="shared" si="73"/>
        <v>-23.705781680714551</v>
      </c>
      <c r="D209">
        <f t="shared" si="74"/>
        <v>15.132417185494001</v>
      </c>
      <c r="E209" s="5">
        <f t="shared" si="75"/>
        <v>2.627331320848453E-3</v>
      </c>
      <c r="F209" s="5">
        <f t="shared" si="63"/>
        <v>2.2525069063343034E-2</v>
      </c>
      <c r="G209" s="5">
        <f t="shared" si="64"/>
        <v>-0.94249147239999997</v>
      </c>
      <c r="H209">
        <f t="shared" si="76"/>
        <v>203</v>
      </c>
      <c r="I209">
        <f t="shared" si="65"/>
        <v>3.5430183815484888</v>
      </c>
      <c r="J209">
        <f t="shared" si="58"/>
        <v>19.600000000000001</v>
      </c>
      <c r="K209">
        <f t="shared" si="58"/>
        <v>19.028072000000002</v>
      </c>
      <c r="L209">
        <f t="shared" si="58"/>
        <v>4.7002633929191697</v>
      </c>
      <c r="M209">
        <f t="shared" si="77"/>
        <v>1.9955953769318513</v>
      </c>
      <c r="N209">
        <f t="shared" si="61"/>
        <v>0.93315382957820214</v>
      </c>
      <c r="O209">
        <f t="shared" si="68"/>
        <v>294.97515855927082</v>
      </c>
      <c r="P209">
        <f t="shared" si="69"/>
        <v>0.28381217635587008</v>
      </c>
      <c r="Q209">
        <f t="shared" si="70"/>
        <v>2.1248978791651479E-2</v>
      </c>
      <c r="R209">
        <f t="shared" si="71"/>
        <v>0.2830156044252109</v>
      </c>
      <c r="S209" t="str">
        <f t="shared" si="62"/>
        <v>-</v>
      </c>
      <c r="T209" t="str">
        <f t="shared" si="66"/>
        <v>No</v>
      </c>
      <c r="U209" t="str">
        <f t="shared" si="67"/>
        <v>No</v>
      </c>
    </row>
    <row r="210" spans="2:21">
      <c r="B210" s="5">
        <f t="shared" si="72"/>
        <v>15.153133615611965</v>
      </c>
      <c r="C210" s="5">
        <f t="shared" si="73"/>
        <v>-23.655119534012265</v>
      </c>
      <c r="D210">
        <f t="shared" si="74"/>
        <v>15.153133615611965</v>
      </c>
      <c r="E210" s="5">
        <f t="shared" si="75"/>
        <v>2.6293586555703715E-3</v>
      </c>
      <c r="F210" s="5">
        <f t="shared" si="63"/>
        <v>2.235477026408323E-2</v>
      </c>
      <c r="G210" s="5">
        <f t="shared" si="64"/>
        <v>-0.94249147239999997</v>
      </c>
      <c r="H210">
        <f t="shared" si="76"/>
        <v>204</v>
      </c>
      <c r="I210">
        <f t="shared" si="65"/>
        <v>3.5604716740684319</v>
      </c>
      <c r="J210">
        <f t="shared" si="58"/>
        <v>19.600000000000001</v>
      </c>
      <c r="K210">
        <f t="shared" si="58"/>
        <v>19.028072000000002</v>
      </c>
      <c r="L210">
        <f t="shared" si="58"/>
        <v>4.7002633929191697</v>
      </c>
      <c r="M210">
        <f t="shared" si="77"/>
        <v>2.0009492847709365</v>
      </c>
      <c r="N210">
        <f t="shared" si="61"/>
        <v>0.93565735291815511</v>
      </c>
      <c r="O210">
        <f t="shared" si="68"/>
        <v>295.91081591218898</v>
      </c>
      <c r="P210">
        <f t="shared" si="69"/>
        <v>0.28351064420212574</v>
      </c>
      <c r="Q210">
        <f t="shared" si="70"/>
        <v>2.214104346356445E-2</v>
      </c>
      <c r="R210">
        <f t="shared" si="71"/>
        <v>0.28264475861096183</v>
      </c>
      <c r="S210" t="str">
        <f t="shared" si="62"/>
        <v>-</v>
      </c>
      <c r="T210" t="str">
        <f t="shared" si="66"/>
        <v>No</v>
      </c>
      <c r="U210" t="str">
        <f t="shared" si="67"/>
        <v>No</v>
      </c>
    </row>
    <row r="211" spans="2:21">
      <c r="B211" s="5">
        <f t="shared" si="72"/>
        <v>15.17473865739105</v>
      </c>
      <c r="C211" s="5">
        <f t="shared" si="73"/>
        <v>-23.602660830860277</v>
      </c>
      <c r="D211">
        <f t="shared" si="74"/>
        <v>15.17473865739105</v>
      </c>
      <c r="E211" s="5">
        <f t="shared" si="75"/>
        <v>2.631450733498688E-3</v>
      </c>
      <c r="F211" s="5">
        <f t="shared" si="63"/>
        <v>2.2177661985245459E-2</v>
      </c>
      <c r="G211" s="5">
        <f t="shared" si="64"/>
        <v>-0.94249147239999997</v>
      </c>
      <c r="H211">
        <f t="shared" si="76"/>
        <v>205</v>
      </c>
      <c r="I211">
        <f t="shared" si="65"/>
        <v>3.5779249665883754</v>
      </c>
      <c r="J211">
        <f t="shared" si="58"/>
        <v>19.600000000000001</v>
      </c>
      <c r="K211">
        <f t="shared" si="58"/>
        <v>19.028072000000002</v>
      </c>
      <c r="L211">
        <f t="shared" si="58"/>
        <v>4.7002633929191697</v>
      </c>
      <c r="M211">
        <f t="shared" si="77"/>
        <v>2.006545424362173</v>
      </c>
      <c r="N211">
        <f t="shared" si="61"/>
        <v>0.93827414545575127</v>
      </c>
      <c r="O211">
        <f t="shared" si="68"/>
        <v>296.84909005764473</v>
      </c>
      <c r="P211">
        <f t="shared" si="69"/>
        <v>0.28319602090102702</v>
      </c>
      <c r="Q211">
        <f t="shared" si="70"/>
        <v>2.3026363759165499E-2</v>
      </c>
      <c r="R211">
        <f t="shared" si="71"/>
        <v>0.28225834412149009</v>
      </c>
      <c r="S211" t="str">
        <f t="shared" si="62"/>
        <v>-</v>
      </c>
      <c r="T211" t="str">
        <f t="shared" si="66"/>
        <v>No</v>
      </c>
      <c r="U211" t="str">
        <f t="shared" si="67"/>
        <v>No</v>
      </c>
    </row>
    <row r="212" spans="2:21">
      <c r="B212" s="5">
        <f t="shared" si="72"/>
        <v>15.197233065659169</v>
      </c>
      <c r="C212" s="5">
        <f t="shared" si="73"/>
        <v>-23.548446754741232</v>
      </c>
      <c r="D212">
        <f t="shared" si="74"/>
        <v>15.197233065659169</v>
      </c>
      <c r="E212" s="5">
        <f t="shared" si="75"/>
        <v>2.6336050057587067E-3</v>
      </c>
      <c r="F212" s="5">
        <f t="shared" si="63"/>
        <v>2.1993798175727153E-2</v>
      </c>
      <c r="G212" s="5">
        <f t="shared" si="64"/>
        <v>-0.94249147239999997</v>
      </c>
      <c r="H212">
        <f t="shared" si="76"/>
        <v>206</v>
      </c>
      <c r="I212">
        <f t="shared" si="65"/>
        <v>3.5953782591083185</v>
      </c>
      <c r="J212">
        <f t="shared" si="58"/>
        <v>19.600000000000001</v>
      </c>
      <c r="K212">
        <f t="shared" si="58"/>
        <v>19.028072000000002</v>
      </c>
      <c r="L212">
        <f t="shared" si="58"/>
        <v>4.7002633929191697</v>
      </c>
      <c r="M212">
        <f t="shared" si="77"/>
        <v>2.0123849788697594</v>
      </c>
      <c r="N212">
        <f t="shared" si="61"/>
        <v>0.94100476044653303</v>
      </c>
      <c r="O212">
        <f t="shared" si="68"/>
        <v>297.79009481809129</v>
      </c>
      <c r="P212">
        <f t="shared" si="69"/>
        <v>0.28286835774231511</v>
      </c>
      <c r="Q212">
        <f t="shared" si="70"/>
        <v>2.3904670001292604E-2</v>
      </c>
      <c r="R212">
        <f t="shared" si="71"/>
        <v>0.28185647866239238</v>
      </c>
      <c r="S212" t="str">
        <f t="shared" si="62"/>
        <v>-</v>
      </c>
      <c r="T212" t="str">
        <f t="shared" si="66"/>
        <v>No</v>
      </c>
      <c r="U212" t="str">
        <f t="shared" si="67"/>
        <v>No</v>
      </c>
    </row>
    <row r="213" spans="2:21">
      <c r="B213" s="5">
        <f t="shared" si="72"/>
        <v>15.220617599398645</v>
      </c>
      <c r="C213" s="5">
        <f t="shared" si="73"/>
        <v>-23.492519464444726</v>
      </c>
      <c r="D213">
        <f t="shared" si="74"/>
        <v>15.220617599398645</v>
      </c>
      <c r="E213" s="5">
        <f t="shared" si="75"/>
        <v>2.6358188477015191E-3</v>
      </c>
      <c r="F213" s="5">
        <f t="shared" si="63"/>
        <v>2.1803234842225815E-2</v>
      </c>
      <c r="G213" s="5">
        <f t="shared" si="64"/>
        <v>-0.94249147239999997</v>
      </c>
      <c r="H213">
        <f t="shared" si="76"/>
        <v>207</v>
      </c>
      <c r="I213">
        <f t="shared" si="65"/>
        <v>3.6128315516282616</v>
      </c>
      <c r="J213">
        <f t="shared" si="58"/>
        <v>19.600000000000001</v>
      </c>
      <c r="K213">
        <f t="shared" si="58"/>
        <v>19.028072000000002</v>
      </c>
      <c r="L213">
        <f t="shared" si="58"/>
        <v>4.7002633929191697</v>
      </c>
      <c r="M213">
        <f t="shared" si="77"/>
        <v>2.0184691754959436</v>
      </c>
      <c r="N213">
        <f t="shared" si="61"/>
        <v>0.94384977173853124</v>
      </c>
      <c r="O213">
        <f t="shared" si="68"/>
        <v>298.73394458982983</v>
      </c>
      <c r="P213">
        <f t="shared" si="69"/>
        <v>0.28252770835315927</v>
      </c>
      <c r="Q213">
        <f t="shared" si="70"/>
        <v>2.4775694649374635E-2</v>
      </c>
      <c r="R213">
        <f t="shared" si="71"/>
        <v>0.28143928464578066</v>
      </c>
      <c r="S213" t="str">
        <f t="shared" si="62"/>
        <v>-</v>
      </c>
      <c r="T213" t="str">
        <f t="shared" si="66"/>
        <v>No</v>
      </c>
      <c r="U213" t="str">
        <f t="shared" si="67"/>
        <v>No</v>
      </c>
    </row>
    <row r="214" spans="2:21">
      <c r="B214" s="5">
        <f t="shared" si="72"/>
        <v>15.244893018391366</v>
      </c>
      <c r="C214" s="5">
        <f t="shared" si="73"/>
        <v>-23.434922023686241</v>
      </c>
      <c r="D214">
        <f t="shared" si="74"/>
        <v>15.244893018391366</v>
      </c>
      <c r="E214" s="5">
        <f t="shared" si="75"/>
        <v>2.6380895621017347E-3</v>
      </c>
      <c r="F214" s="5">
        <f t="shared" si="63"/>
        <v>2.1606030032178848E-2</v>
      </c>
      <c r="G214" s="5">
        <f t="shared" si="64"/>
        <v>-0.94249147239999997</v>
      </c>
      <c r="H214">
        <f t="shared" si="76"/>
        <v>208</v>
      </c>
      <c r="I214">
        <f t="shared" si="65"/>
        <v>3.6302848441482052</v>
      </c>
      <c r="J214">
        <f t="shared" si="58"/>
        <v>19.600000000000001</v>
      </c>
      <c r="K214">
        <f t="shared" si="58"/>
        <v>19.028072000000002</v>
      </c>
      <c r="L214">
        <f t="shared" si="58"/>
        <v>4.7002633929191697</v>
      </c>
      <c r="M214">
        <f t="shared" si="77"/>
        <v>2.0247992847388496</v>
      </c>
      <c r="N214">
        <f t="shared" si="61"/>
        <v>0.94680977342521977</v>
      </c>
      <c r="O214">
        <f t="shared" si="68"/>
        <v>299.68075436325506</v>
      </c>
      <c r="P214">
        <f t="shared" si="69"/>
        <v>0.28217412870746633</v>
      </c>
      <c r="Q214">
        <f t="shared" si="70"/>
        <v>2.5639172380847938E-2</v>
      </c>
      <c r="R214">
        <f t="shared" si="71"/>
        <v>0.28100688915299382</v>
      </c>
      <c r="S214" t="str">
        <f t="shared" si="62"/>
        <v>-</v>
      </c>
      <c r="T214" t="str">
        <f t="shared" si="66"/>
        <v>No</v>
      </c>
      <c r="U214" t="str">
        <f t="shared" si="67"/>
        <v>No</v>
      </c>
    </row>
    <row r="215" spans="2:21">
      <c r="B215" s="5">
        <f t="shared" si="72"/>
        <v>15.27006007970234</v>
      </c>
      <c r="C215" s="5">
        <f t="shared" si="73"/>
        <v>-23.375698330420608</v>
      </c>
      <c r="D215">
        <f t="shared" si="74"/>
        <v>15.27006007970234</v>
      </c>
      <c r="E215" s="5">
        <f t="shared" si="75"/>
        <v>2.6404143824436325E-3</v>
      </c>
      <c r="F215" s="5">
        <f t="shared" si="63"/>
        <v>2.1402243816081763E-2</v>
      </c>
      <c r="G215" s="5">
        <f t="shared" si="64"/>
        <v>-0.94249147239999997</v>
      </c>
      <c r="H215">
        <f t="shared" si="76"/>
        <v>209</v>
      </c>
      <c r="I215">
        <f t="shared" si="65"/>
        <v>3.6477381366681492</v>
      </c>
      <c r="J215">
        <f t="shared" si="58"/>
        <v>19.600000000000001</v>
      </c>
      <c r="K215">
        <f t="shared" si="58"/>
        <v>19.028072000000002</v>
      </c>
      <c r="L215">
        <f t="shared" si="58"/>
        <v>4.7002633929191697</v>
      </c>
      <c r="M215">
        <f t="shared" si="77"/>
        <v>2.0313766196006489</v>
      </c>
      <c r="N215">
        <f>M215/J215/K215/PI()*$K$3</f>
        <v>0.94988537947525109</v>
      </c>
      <c r="O215">
        <f t="shared" si="68"/>
        <v>300.6306397427303</v>
      </c>
      <c r="P215">
        <f t="shared" si="69"/>
        <v>0.28180767713555177</v>
      </c>
      <c r="Q215">
        <f t="shared" si="70"/>
        <v>2.6494840172060476E-2</v>
      </c>
      <c r="R215">
        <f t="shared" si="71"/>
        <v>0.28055942389588767</v>
      </c>
      <c r="S215" t="str">
        <f t="shared" si="62"/>
        <v>-</v>
      </c>
      <c r="T215" t="str">
        <f t="shared" si="66"/>
        <v>No</v>
      </c>
      <c r="U215" t="str">
        <f t="shared" si="67"/>
        <v>No</v>
      </c>
    </row>
    <row r="216" spans="2:21">
      <c r="B216" s="5">
        <f t="shared" si="72"/>
        <v>15.296119533998116</v>
      </c>
      <c r="C216" s="5">
        <f t="shared" si="73"/>
        <v>-23.314893046049601</v>
      </c>
      <c r="D216">
        <f t="shared" si="74"/>
        <v>15.296119533998116</v>
      </c>
      <c r="E216" s="5">
        <f t="shared" si="75"/>
        <v>2.6427904762917382E-3</v>
      </c>
      <c r="F216" s="5">
        <f t="shared" si="63"/>
        <v>2.1191938269190122E-2</v>
      </c>
      <c r="G216" s="5">
        <f t="shared" si="64"/>
        <v>-0.94249147239999997</v>
      </c>
      <c r="H216">
        <f t="shared" si="76"/>
        <v>210</v>
      </c>
      <c r="I216">
        <f t="shared" si="65"/>
        <v>3.6651914291880923</v>
      </c>
      <c r="J216">
        <f t="shared" ref="J216:L279" si="78">J215</f>
        <v>19.600000000000001</v>
      </c>
      <c r="K216">
        <f t="shared" si="78"/>
        <v>19.028072000000002</v>
      </c>
      <c r="L216">
        <f t="shared" si="78"/>
        <v>4.7002633929191697</v>
      </c>
      <c r="M216">
        <f t="shared" si="77"/>
        <v>2.0382025347436166</v>
      </c>
      <c r="N216">
        <f t="shared" ref="N216:N240" si="79">M216/J216/K216/PI()*$K$3</f>
        <v>0.95307722333782274</v>
      </c>
      <c r="O216">
        <f t="shared" si="68"/>
        <v>301.5837169660681</v>
      </c>
      <c r="P216">
        <f t="shared" si="69"/>
        <v>0.2814284143341424</v>
      </c>
      <c r="Q216">
        <f t="shared" si="70"/>
        <v>2.7342437378276605E-2</v>
      </c>
      <c r="R216">
        <f t="shared" si="71"/>
        <v>0.28009702517671398</v>
      </c>
      <c r="S216" t="str">
        <f t="shared" si="62"/>
        <v>-</v>
      </c>
      <c r="T216" t="str">
        <f t="shared" si="66"/>
        <v>No</v>
      </c>
      <c r="U216" t="str">
        <f t="shared" si="67"/>
        <v>No</v>
      </c>
    </row>
    <row r="217" spans="2:21">
      <c r="B217" s="5">
        <f t="shared" si="72"/>
        <v>15.323072121696894</v>
      </c>
      <c r="C217" s="5">
        <f t="shared" si="73"/>
        <v>-23.252551524717955</v>
      </c>
      <c r="D217">
        <f t="shared" si="74"/>
        <v>15.323072121696894</v>
      </c>
      <c r="E217" s="5">
        <f t="shared" si="75"/>
        <v>2.6452149487417062E-3</v>
      </c>
      <c r="F217" s="5">
        <f t="shared" si="63"/>
        <v>2.0975177452610766E-2</v>
      </c>
      <c r="G217" s="5">
        <f t="shared" si="64"/>
        <v>-0.94249147239999997</v>
      </c>
      <c r="H217">
        <f t="shared" si="76"/>
        <v>211</v>
      </c>
      <c r="I217">
        <f t="shared" si="65"/>
        <v>3.6826447217080354</v>
      </c>
      <c r="J217">
        <f t="shared" si="78"/>
        <v>19.600000000000001</v>
      </c>
      <c r="K217">
        <f t="shared" si="78"/>
        <v>19.028072000000002</v>
      </c>
      <c r="L217">
        <f t="shared" si="78"/>
        <v>4.7002633929191697</v>
      </c>
      <c r="M217">
        <f t="shared" si="77"/>
        <v>2.0452784255915417</v>
      </c>
      <c r="N217">
        <f t="shared" si="79"/>
        <v>0.95638595752249012</v>
      </c>
      <c r="O217">
        <f t="shared" si="68"/>
        <v>302.54010292359061</v>
      </c>
      <c r="P217">
        <f t="shared" si="69"/>
        <v>0.28103640337675739</v>
      </c>
      <c r="Q217">
        <f t="shared" si="70"/>
        <v>2.818170581320394E-2</v>
      </c>
      <c r="R217">
        <f t="shared" si="71"/>
        <v>0.27961983384660233</v>
      </c>
      <c r="S217" t="str">
        <f t="shared" si="62"/>
        <v>-</v>
      </c>
      <c r="T217" t="str">
        <f t="shared" si="66"/>
        <v>No</v>
      </c>
      <c r="U217" t="str">
        <f t="shared" si="67"/>
        <v>No</v>
      </c>
    </row>
    <row r="218" spans="2:21">
      <c r="B218" s="5">
        <f t="shared" si="72"/>
        <v>15.350918568946597</v>
      </c>
      <c r="C218" s="5">
        <f t="shared" si="73"/>
        <v>-23.188719742886292</v>
      </c>
      <c r="D218">
        <f t="shared" si="74"/>
        <v>15.350918568946597</v>
      </c>
      <c r="E218" s="5">
        <f t="shared" si="75"/>
        <v>2.6476848459473178E-3</v>
      </c>
      <c r="F218" s="5">
        <f t="shared" si="63"/>
        <v>2.0752027393788237E-2</v>
      </c>
      <c r="G218" s="5">
        <f t="shared" si="64"/>
        <v>-0.94249147239999997</v>
      </c>
      <c r="H218">
        <f t="shared" si="76"/>
        <v>212</v>
      </c>
      <c r="I218">
        <f t="shared" si="65"/>
        <v>3.7000980142279785</v>
      </c>
      <c r="J218">
        <f t="shared" si="78"/>
        <v>19.600000000000001</v>
      </c>
      <c r="K218">
        <f t="shared" si="78"/>
        <v>19.028072000000002</v>
      </c>
      <c r="L218">
        <f t="shared" si="78"/>
        <v>4.7002633929191697</v>
      </c>
      <c r="M218">
        <f t="shared" si="77"/>
        <v>2.0526057273738174</v>
      </c>
      <c r="N218">
        <f t="shared" si="79"/>
        <v>0.95981225315217744</v>
      </c>
      <c r="O218">
        <f t="shared" si="68"/>
        <v>303.49991517674277</v>
      </c>
      <c r="P218">
        <f t="shared" si="69"/>
        <v>0.28063170972442447</v>
      </c>
      <c r="Q218">
        <f t="shared" si="70"/>
        <v>2.9012389827542024E-2</v>
      </c>
      <c r="R218">
        <f t="shared" si="71"/>
        <v>0.27912799526265436</v>
      </c>
      <c r="S218" t="str">
        <f t="shared" si="62"/>
        <v>-</v>
      </c>
      <c r="T218" t="str">
        <f t="shared" si="66"/>
        <v>No</v>
      </c>
      <c r="U218" t="str">
        <f t="shared" si="67"/>
        <v>No</v>
      </c>
    </row>
    <row r="219" spans="2:21">
      <c r="B219" s="5">
        <f t="shared" si="72"/>
        <v>15.379659583427433</v>
      </c>
      <c r="C219" s="5">
        <f t="shared" si="73"/>
        <v>-23.123444229362878</v>
      </c>
      <c r="D219">
        <f t="shared" si="74"/>
        <v>15.379659583427433</v>
      </c>
      <c r="E219" s="5">
        <f t="shared" si="75"/>
        <v>2.6501971587192868E-3</v>
      </c>
      <c r="F219" s="5">
        <f t="shared" si="63"/>
        <v>2.0522556066392153E-2</v>
      </c>
      <c r="G219" s="5">
        <f t="shared" si="64"/>
        <v>-0.94249147239999997</v>
      </c>
      <c r="H219">
        <f t="shared" si="76"/>
        <v>213</v>
      </c>
      <c r="I219">
        <f t="shared" si="65"/>
        <v>3.717551306747922</v>
      </c>
      <c r="J219">
        <f t="shared" si="78"/>
        <v>19.600000000000001</v>
      </c>
      <c r="K219">
        <f t="shared" si="78"/>
        <v>19.028072000000002</v>
      </c>
      <c r="L219">
        <f t="shared" si="78"/>
        <v>4.7002633929191697</v>
      </c>
      <c r="M219">
        <f t="shared" si="77"/>
        <v>2.0601859141094252</v>
      </c>
      <c r="N219">
        <f t="shared" si="79"/>
        <v>0.96335679948808128</v>
      </c>
      <c r="O219">
        <f t="shared" si="68"/>
        <v>304.46327197623083</v>
      </c>
      <c r="P219">
        <f t="shared" si="69"/>
        <v>0.28021440123677166</v>
      </c>
      <c r="Q219">
        <f t="shared" si="70"/>
        <v>2.9834236386880663E-2</v>
      </c>
      <c r="R219">
        <f t="shared" si="71"/>
        <v>0.27862165924366716</v>
      </c>
      <c r="S219" t="str">
        <f t="shared" si="62"/>
        <v>-</v>
      </c>
      <c r="T219" t="str">
        <f t="shared" si="66"/>
        <v>No</v>
      </c>
      <c r="U219" t="str">
        <f t="shared" si="67"/>
        <v>No</v>
      </c>
    </row>
    <row r="220" spans="2:21">
      <c r="B220" s="5">
        <f t="shared" si="72"/>
        <v>15.409295849975306</v>
      </c>
      <c r="C220" s="5">
        <f t="shared" si="73"/>
        <v>-23.056771995968845</v>
      </c>
      <c r="D220">
        <f t="shared" si="74"/>
        <v>15.409295849975306</v>
      </c>
      <c r="E220" s="5">
        <f t="shared" si="75"/>
        <v>2.6527488261914914E-3</v>
      </c>
      <c r="F220" s="5">
        <f t="shared" si="63"/>
        <v>2.028683336961179E-2</v>
      </c>
      <c r="G220" s="5">
        <f t="shared" si="64"/>
        <v>-0.94249147239999997</v>
      </c>
      <c r="H220">
        <f t="shared" si="76"/>
        <v>214</v>
      </c>
      <c r="I220">
        <f t="shared" si="65"/>
        <v>3.7350045992678651</v>
      </c>
      <c r="J220">
        <f t="shared" si="78"/>
        <v>19.600000000000001</v>
      </c>
      <c r="K220">
        <f t="shared" si="78"/>
        <v>19.028072000000002</v>
      </c>
      <c r="L220">
        <f t="shared" si="78"/>
        <v>4.7002633929191697</v>
      </c>
      <c r="M220">
        <f t="shared" si="77"/>
        <v>2.0680204975279475</v>
      </c>
      <c r="N220">
        <f t="shared" si="79"/>
        <v>0.9670203034251289</v>
      </c>
      <c r="O220">
        <f t="shared" si="68"/>
        <v>305.43029227965593</v>
      </c>
      <c r="P220">
        <f t="shared" si="69"/>
        <v>0.27978454818348575</v>
      </c>
      <c r="Q220">
        <f t="shared" si="70"/>
        <v>3.0646995148812944E-2</v>
      </c>
      <c r="R220">
        <f t="shared" si="71"/>
        <v>0.27810098002449735</v>
      </c>
      <c r="S220" t="str">
        <f t="shared" si="62"/>
        <v>-</v>
      </c>
      <c r="T220" t="str">
        <f t="shared" si="66"/>
        <v>No</v>
      </c>
      <c r="U220" t="str">
        <f t="shared" si="67"/>
        <v>No</v>
      </c>
    </row>
    <row r="221" spans="2:21">
      <c r="B221" s="5">
        <f t="shared" si="72"/>
        <v>15.439828026022241</v>
      </c>
      <c r="C221" s="5">
        <f t="shared" si="73"/>
        <v>-22.988750469003914</v>
      </c>
      <c r="D221">
        <f t="shared" si="74"/>
        <v>15.439828026022241</v>
      </c>
      <c r="E221" s="5">
        <f t="shared" si="75"/>
        <v>2.6553367395501723E-3</v>
      </c>
      <c r="F221" s="5">
        <f t="shared" si="63"/>
        <v>2.0044931106864072E-2</v>
      </c>
      <c r="G221" s="5">
        <f t="shared" si="64"/>
        <v>-0.94249147239999997</v>
      </c>
      <c r="H221">
        <f t="shared" si="76"/>
        <v>215</v>
      </c>
      <c r="I221">
        <f t="shared" si="65"/>
        <v>3.7524578917878082</v>
      </c>
      <c r="J221">
        <f t="shared" si="78"/>
        <v>19.600000000000001</v>
      </c>
      <c r="K221">
        <f t="shared" si="78"/>
        <v>19.028072000000002</v>
      </c>
      <c r="L221">
        <f t="shared" si="78"/>
        <v>4.7002633929191697</v>
      </c>
      <c r="M221">
        <f t="shared" si="77"/>
        <v>2.0761110259245887</v>
      </c>
      <c r="N221">
        <f t="shared" si="79"/>
        <v>0.97080348895657886</v>
      </c>
      <c r="O221">
        <f t="shared" si="68"/>
        <v>306.40109576861249</v>
      </c>
      <c r="P221">
        <f t="shared" si="69"/>
        <v>0.27934222325613151</v>
      </c>
      <c r="Q221">
        <f t="shared" si="70"/>
        <v>3.1450418539132365E-2</v>
      </c>
      <c r="R221">
        <f t="shared" si="71"/>
        <v>0.27756611620907884</v>
      </c>
      <c r="S221" t="str">
        <f t="shared" si="62"/>
        <v>-</v>
      </c>
      <c r="T221" t="str">
        <f t="shared" si="66"/>
        <v>No</v>
      </c>
      <c r="U221" t="str">
        <f t="shared" si="67"/>
        <v>No</v>
      </c>
    </row>
    <row r="222" spans="2:21">
      <c r="B222" s="5">
        <f t="shared" si="72"/>
        <v>15.471256736850144</v>
      </c>
      <c r="C222" s="5">
        <f t="shared" si="73"/>
        <v>-22.919427421671404</v>
      </c>
      <c r="D222">
        <f t="shared" si="74"/>
        <v>15.471256736850144</v>
      </c>
      <c r="E222" s="5">
        <f t="shared" si="75"/>
        <v>2.6579577458215394E-3</v>
      </c>
      <c r="F222" s="5">
        <f t="shared" si="63"/>
        <v>1.9796922963921593E-2</v>
      </c>
      <c r="G222" s="5">
        <f t="shared" si="64"/>
        <v>-0.94249147239999997</v>
      </c>
      <c r="H222">
        <f t="shared" si="76"/>
        <v>216</v>
      </c>
      <c r="I222">
        <f t="shared" si="65"/>
        <v>3.7699111843077517</v>
      </c>
      <c r="J222">
        <f t="shared" si="78"/>
        <v>19.600000000000001</v>
      </c>
      <c r="K222">
        <f t="shared" si="78"/>
        <v>19.028072000000002</v>
      </c>
      <c r="L222">
        <f t="shared" si="78"/>
        <v>4.7002633929191697</v>
      </c>
      <c r="M222">
        <f t="shared" si="77"/>
        <v>2.0844590829460992</v>
      </c>
      <c r="N222">
        <f t="shared" si="79"/>
        <v>0.97470709660631016</v>
      </c>
      <c r="O222">
        <f t="shared" si="68"/>
        <v>307.37580286521882</v>
      </c>
      <c r="P222">
        <f t="shared" si="69"/>
        <v>0.27888750158035941</v>
      </c>
      <c r="Q222">
        <f t="shared" si="70"/>
        <v>3.2244261827302008E-2</v>
      </c>
      <c r="R222">
        <f t="shared" si="71"/>
        <v>0.27701723072211121</v>
      </c>
      <c r="S222" t="str">
        <f>IF((D222=MAX(D$6:D$366)),"Apogee",IF((D222=MIN(D$6:D$366)),"Perigee","-"))</f>
        <v>-</v>
      </c>
      <c r="T222" t="str">
        <f t="shared" si="66"/>
        <v>No</v>
      </c>
      <c r="U222" t="str">
        <f t="shared" si="67"/>
        <v>No</v>
      </c>
    </row>
    <row r="223" spans="2:21">
      <c r="B223" s="5">
        <f t="shared" si="72"/>
        <v>15.503582570653972</v>
      </c>
      <c r="C223" s="5">
        <f t="shared" si="73"/>
        <v>-22.848850907612658</v>
      </c>
      <c r="D223">
        <f t="shared" si="74"/>
        <v>15.503582570653972</v>
      </c>
      <c r="E223" s="5">
        <f t="shared" si="75"/>
        <v>2.6606086517131852E-3</v>
      </c>
      <c r="F223" s="5">
        <f t="shared" si="63"/>
        <v>1.9542884486467203E-2</v>
      </c>
      <c r="G223" s="5">
        <f t="shared" si="64"/>
        <v>-0.94249147239999997</v>
      </c>
      <c r="H223">
        <f t="shared" si="76"/>
        <v>217</v>
      </c>
      <c r="I223">
        <f t="shared" si="65"/>
        <v>3.7873644768276948</v>
      </c>
      <c r="J223">
        <f t="shared" si="78"/>
        <v>19.600000000000001</v>
      </c>
      <c r="K223">
        <f t="shared" si="78"/>
        <v>19.028072000000002</v>
      </c>
      <c r="L223">
        <f t="shared" si="78"/>
        <v>4.7002633929191697</v>
      </c>
      <c r="M223">
        <f t="shared" si="77"/>
        <v>2.0930662863043703</v>
      </c>
      <c r="N223">
        <f t="shared" si="79"/>
        <v>0.9787318828272914</v>
      </c>
      <c r="O223">
        <f t="shared" si="68"/>
        <v>308.35453474804609</v>
      </c>
      <c r="P223">
        <f t="shared" si="69"/>
        <v>0.27842046072847992</v>
      </c>
      <c r="Q223">
        <f t="shared" si="70"/>
        <v>3.3028283200959324E-2</v>
      </c>
      <c r="R223">
        <f t="shared" si="71"/>
        <v>0.2764544907594309</v>
      </c>
      <c r="S223" t="str">
        <f t="shared" ref="S223:S248" si="80">IF((D223=MAX(D$6:D$366)),"Apogee",IF((D223=MIN(D$6:D$366)),"Perigee","-"))</f>
        <v>-</v>
      </c>
      <c r="T223" t="str">
        <f t="shared" si="66"/>
        <v>No</v>
      </c>
      <c r="U223" t="str">
        <f t="shared" si="67"/>
        <v>No</v>
      </c>
    </row>
    <row r="224" spans="2:21">
      <c r="B224" s="5">
        <f t="shared" si="72"/>
        <v>15.536806073410466</v>
      </c>
      <c r="C224" s="5">
        <f t="shared" si="73"/>
        <v>-22.777069195692018</v>
      </c>
      <c r="D224">
        <f t="shared" si="74"/>
        <v>15.536806073410466</v>
      </c>
      <c r="E224" s="5">
        <f t="shared" si="75"/>
        <v>2.6632862275046219E-3</v>
      </c>
      <c r="F224" s="5">
        <f t="shared" si="63"/>
        <v>1.9282893057082071E-2</v>
      </c>
      <c r="G224" s="5">
        <f t="shared" si="64"/>
        <v>-0.94249147239999997</v>
      </c>
      <c r="H224">
        <f t="shared" si="76"/>
        <v>218</v>
      </c>
      <c r="I224">
        <f t="shared" si="65"/>
        <v>3.8048177693476379</v>
      </c>
      <c r="J224">
        <f t="shared" si="78"/>
        <v>19.600000000000001</v>
      </c>
      <c r="K224">
        <f t="shared" si="78"/>
        <v>19.028072000000002</v>
      </c>
      <c r="L224">
        <f t="shared" si="78"/>
        <v>4.7002633929191697</v>
      </c>
      <c r="M224">
        <f t="shared" si="77"/>
        <v>2.1019342864143575</v>
      </c>
      <c r="N224">
        <f t="shared" si="79"/>
        <v>0.98287861936466359</v>
      </c>
      <c r="O224">
        <f t="shared" si="68"/>
        <v>309.33741336741076</v>
      </c>
      <c r="P224">
        <f t="shared" si="69"/>
        <v>0.27794118073243096</v>
      </c>
      <c r="Q224">
        <f t="shared" si="70"/>
        <v>3.3802243839600017E-2</v>
      </c>
      <c r="R224">
        <f t="shared" si="71"/>
        <v>0.27587806773708207</v>
      </c>
      <c r="S224" t="str">
        <f t="shared" si="80"/>
        <v>-</v>
      </c>
      <c r="T224" t="str">
        <f t="shared" si="66"/>
        <v>No</v>
      </c>
      <c r="U224" t="str">
        <f t="shared" si="67"/>
        <v>No</v>
      </c>
    </row>
    <row r="225" spans="2:21">
      <c r="B225" s="5">
        <f t="shared" si="72"/>
        <v>15.570927743548514</v>
      </c>
      <c r="C225" s="5">
        <f t="shared" si="73"/>
        <v>-22.704130706164356</v>
      </c>
      <c r="D225">
        <f t="shared" si="74"/>
        <v>15.570927743548514</v>
      </c>
      <c r="E225" s="5">
        <f t="shared" si="75"/>
        <v>2.6659872109821973E-3</v>
      </c>
      <c r="F225" s="5">
        <f t="shared" si="63"/>
        <v>1.9017027871674159E-2</v>
      </c>
      <c r="G225" s="5">
        <f t="shared" si="64"/>
        <v>-0.94249147239999997</v>
      </c>
      <c r="H225">
        <f t="shared" si="76"/>
        <v>219</v>
      </c>
      <c r="I225">
        <f t="shared" si="65"/>
        <v>3.8222710618675815</v>
      </c>
      <c r="J225">
        <f t="shared" si="78"/>
        <v>19.600000000000001</v>
      </c>
      <c r="K225">
        <f t="shared" si="78"/>
        <v>19.028072000000002</v>
      </c>
      <c r="L225">
        <f t="shared" si="78"/>
        <v>4.7002633929191697</v>
      </c>
      <c r="M225">
        <f t="shared" si="77"/>
        <v>2.1110647649528782</v>
      </c>
      <c r="N225">
        <f t="shared" si="79"/>
        <v>0.98714809258182534</v>
      </c>
      <c r="O225">
        <f t="shared" si="68"/>
        <v>310.32456145999259</v>
      </c>
      <c r="P225">
        <f t="shared" si="69"/>
        <v>0.27744974409712936</v>
      </c>
      <c r="Q225">
        <f t="shared" si="70"/>
        <v>3.4565907987327171E-2</v>
      </c>
      <c r="R225">
        <f t="shared" si="71"/>
        <v>0.27528813723910123</v>
      </c>
      <c r="S225" t="str">
        <f t="shared" si="80"/>
        <v>-</v>
      </c>
      <c r="T225" t="str">
        <f t="shared" si="66"/>
        <v>No</v>
      </c>
      <c r="U225" t="str">
        <f t="shared" si="67"/>
        <v>No</v>
      </c>
    </row>
    <row r="226" spans="2:21">
      <c r="B226" s="5">
        <f t="shared" si="72"/>
        <v>15.605948026417147</v>
      </c>
      <c r="C226" s="5">
        <f t="shared" si="73"/>
        <v>-22.63008394834754</v>
      </c>
      <c r="D226">
        <f t="shared" si="74"/>
        <v>15.605948026417147</v>
      </c>
      <c r="E226" s="5">
        <f t="shared" si="75"/>
        <v>2.6687083114135977E-3</v>
      </c>
      <c r="F226" s="5">
        <f t="shared" si="63"/>
        <v>1.874536991535445E-2</v>
      </c>
      <c r="G226" s="5">
        <f t="shared" si="64"/>
        <v>-0.94249147239999997</v>
      </c>
      <c r="H226">
        <f t="shared" si="76"/>
        <v>220</v>
      </c>
      <c r="I226">
        <f t="shared" si="65"/>
        <v>3.839724354387525</v>
      </c>
      <c r="J226">
        <f t="shared" si="78"/>
        <v>19.600000000000001</v>
      </c>
      <c r="K226">
        <f t="shared" si="78"/>
        <v>19.028072000000002</v>
      </c>
      <c r="L226">
        <f t="shared" si="78"/>
        <v>4.7002633929191697</v>
      </c>
      <c r="M226">
        <f t="shared" si="77"/>
        <v>2.1204594333347044</v>
      </c>
      <c r="N226">
        <f t="shared" si="79"/>
        <v>0.99154110274784246</v>
      </c>
      <c r="O226">
        <f t="shared" si="68"/>
        <v>311.31610256274041</v>
      </c>
      <c r="P226">
        <f t="shared" si="69"/>
        <v>0.27694623581421068</v>
      </c>
      <c r="Q226">
        <f t="shared" si="70"/>
        <v>3.5319043024622604E-2</v>
      </c>
      <c r="R226">
        <f t="shared" si="71"/>
        <v>0.27468487896403265</v>
      </c>
      <c r="S226" t="str">
        <f t="shared" si="80"/>
        <v>-</v>
      </c>
      <c r="T226" t="str">
        <f t="shared" si="66"/>
        <v>No</v>
      </c>
      <c r="U226" t="str">
        <f t="shared" si="67"/>
        <v>No</v>
      </c>
    </row>
    <row r="227" spans="2:21">
      <c r="B227" s="5">
        <f t="shared" si="72"/>
        <v>15.64186730854729</v>
      </c>
      <c r="C227" s="5">
        <f t="shared" si="73"/>
        <v>-22.554977459912614</v>
      </c>
      <c r="D227">
        <f t="shared" si="74"/>
        <v>15.64186730854729</v>
      </c>
      <c r="E227" s="5">
        <f t="shared" si="75"/>
        <v>2.6714462135571018E-3</v>
      </c>
      <c r="F227" s="5">
        <f t="shared" si="63"/>
        <v>1.8468001937768052E-2</v>
      </c>
      <c r="G227" s="5">
        <f t="shared" si="64"/>
        <v>-0.94249147239999997</v>
      </c>
      <c r="H227">
        <f t="shared" si="76"/>
        <v>221</v>
      </c>
      <c r="I227">
        <f t="shared" si="65"/>
        <v>3.8571776469074686</v>
      </c>
      <c r="J227">
        <f t="shared" si="78"/>
        <v>19.600000000000001</v>
      </c>
      <c r="K227">
        <f t="shared" si="78"/>
        <v>19.028072000000002</v>
      </c>
      <c r="L227">
        <f t="shared" si="78"/>
        <v>4.7002633929191697</v>
      </c>
      <c r="M227">
        <f t="shared" si="77"/>
        <v>2.1301200311022743</v>
      </c>
      <c r="N227">
        <f t="shared" si="79"/>
        <v>0.99605846328446701</v>
      </c>
      <c r="O227">
        <f t="shared" si="68"/>
        <v>312.31216102602485</v>
      </c>
      <c r="P227">
        <f t="shared" si="69"/>
        <v>0.27643074337617801</v>
      </c>
      <c r="Q227">
        <f t="shared" si="70"/>
        <v>3.6061419539271333E-2</v>
      </c>
      <c r="R227">
        <f t="shared" si="71"/>
        <v>0.27406847667019102</v>
      </c>
      <c r="S227" t="str">
        <f t="shared" si="80"/>
        <v>-</v>
      </c>
      <c r="T227" t="str">
        <f t="shared" si="66"/>
        <v>No</v>
      </c>
      <c r="U227" t="str">
        <f t="shared" si="67"/>
        <v>No</v>
      </c>
    </row>
    <row r="228" spans="2:21">
      <c r="B228" s="5">
        <f t="shared" si="72"/>
        <v>15.67868591170321</v>
      </c>
      <c r="C228" s="5">
        <f t="shared" si="73"/>
        <v>-22.478859747894809</v>
      </c>
      <c r="D228">
        <f t="shared" si="74"/>
        <v>15.67868591170321</v>
      </c>
      <c r="E228" s="5">
        <f t="shared" si="75"/>
        <v>2.6741975817006882E-3</v>
      </c>
      <c r="F228" s="5">
        <f t="shared" si="63"/>
        <v>1.8185008427887863E-2</v>
      </c>
      <c r="G228" s="5">
        <f t="shared" si="64"/>
        <v>-0.94249147239999997</v>
      </c>
      <c r="H228">
        <f t="shared" si="76"/>
        <v>222</v>
      </c>
      <c r="I228">
        <f t="shared" si="65"/>
        <v>3.8746309394274117</v>
      </c>
      <c r="J228">
        <f t="shared" si="78"/>
        <v>19.600000000000001</v>
      </c>
      <c r="K228">
        <f t="shared" si="78"/>
        <v>19.028072000000002</v>
      </c>
      <c r="L228">
        <f t="shared" si="78"/>
        <v>4.7002633929191697</v>
      </c>
      <c r="M228">
        <f t="shared" si="77"/>
        <v>2.1400483242252286</v>
      </c>
      <c r="N228">
        <f t="shared" si="79"/>
        <v>1.0007009999709888</v>
      </c>
      <c r="O228">
        <f t="shared" si="68"/>
        <v>313.31286202599586</v>
      </c>
      <c r="P228">
        <f t="shared" si="69"/>
        <v>0.27590335679093869</v>
      </c>
      <c r="Q228">
        <f t="shared" si="70"/>
        <v>3.6792811396198784E-2</v>
      </c>
      <c r="R228">
        <f t="shared" si="71"/>
        <v>0.2734391181196863</v>
      </c>
      <c r="S228" t="str">
        <f t="shared" si="80"/>
        <v>-</v>
      </c>
      <c r="T228" t="str">
        <f t="shared" si="66"/>
        <v>No</v>
      </c>
      <c r="U228" t="str">
        <f t="shared" si="67"/>
        <v>No</v>
      </c>
    </row>
    <row r="229" spans="2:21">
      <c r="B229" s="5">
        <f t="shared" si="72"/>
        <v>15.716404086719718</v>
      </c>
      <c r="C229" s="5">
        <f t="shared" si="73"/>
        <v>-22.401779231518571</v>
      </c>
      <c r="D229">
        <f t="shared" si="74"/>
        <v>15.716404086719718</v>
      </c>
      <c r="E229" s="5">
        <f t="shared" si="75"/>
        <v>2.6769590637260891E-3</v>
      </c>
      <c r="F229" s="5">
        <f t="shared" si="63"/>
        <v>1.7896475588278407E-2</v>
      </c>
      <c r="G229" s="5">
        <f t="shared" si="64"/>
        <v>-0.94249147239999997</v>
      </c>
      <c r="H229">
        <f t="shared" si="76"/>
        <v>223</v>
      </c>
      <c r="I229">
        <f t="shared" si="65"/>
        <v>3.8920842319473548</v>
      </c>
      <c r="J229">
        <f t="shared" si="78"/>
        <v>19.600000000000001</v>
      </c>
      <c r="K229">
        <f t="shared" si="78"/>
        <v>19.028072000000002</v>
      </c>
      <c r="L229">
        <f t="shared" si="78"/>
        <v>4.7002633929191697</v>
      </c>
      <c r="M229">
        <f t="shared" si="77"/>
        <v>2.150246103305856</v>
      </c>
      <c r="N229">
        <f t="shared" si="79"/>
        <v>1.0054695501050901</v>
      </c>
      <c r="O229">
        <f t="shared" si="68"/>
        <v>314.31833157610095</v>
      </c>
      <c r="P229">
        <f t="shared" si="69"/>
        <v>0.27536416859675145</v>
      </c>
      <c r="Q229">
        <f t="shared" si="70"/>
        <v>3.7512995806352992E-2</v>
      </c>
      <c r="R229">
        <f t="shared" si="71"/>
        <v>0.27279699502122945</v>
      </c>
      <c r="S229" t="str">
        <f t="shared" si="80"/>
        <v>-</v>
      </c>
      <c r="T229" t="str">
        <f t="shared" si="66"/>
        <v>No</v>
      </c>
      <c r="U229" t="str">
        <f t="shared" si="67"/>
        <v>No</v>
      </c>
    </row>
    <row r="230" spans="2:21">
      <c r="B230" s="5">
        <f t="shared" si="72"/>
        <v>15.755022007121203</v>
      </c>
      <c r="C230" s="5">
        <f t="shared" si="73"/>
        <v>-22.323784186920186</v>
      </c>
      <c r="D230">
        <f t="shared" si="74"/>
        <v>15.755022007121203</v>
      </c>
      <c r="E230" s="5">
        <f t="shared" si="75"/>
        <v>2.6797272951928327E-3</v>
      </c>
      <c r="F230" s="5">
        <f t="shared" si="63"/>
        <v>1.76024913088377E-2</v>
      </c>
      <c r="G230" s="5">
        <f t="shared" si="64"/>
        <v>-0.94249147239999997</v>
      </c>
      <c r="H230">
        <f t="shared" si="76"/>
        <v>224</v>
      </c>
      <c r="I230">
        <f t="shared" si="65"/>
        <v>3.9095375244672983</v>
      </c>
      <c r="J230">
        <f t="shared" si="78"/>
        <v>19.600000000000001</v>
      </c>
      <c r="K230">
        <f t="shared" si="78"/>
        <v>19.028072000000002</v>
      </c>
      <c r="L230">
        <f t="shared" si="78"/>
        <v>4.7002633929191697</v>
      </c>
      <c r="M230">
        <f t="shared" si="77"/>
        <v>2.1607151816864363</v>
      </c>
      <c r="N230">
        <f t="shared" si="79"/>
        <v>1.010364961617825</v>
      </c>
      <c r="O230">
        <f t="shared" si="68"/>
        <v>315.32869653771877</v>
      </c>
      <c r="P230">
        <f t="shared" si="69"/>
        <v>0.27481327387758597</v>
      </c>
      <c r="Q230">
        <f t="shared" si="70"/>
        <v>3.8221753394584314E-2</v>
      </c>
      <c r="R230">
        <f t="shared" si="71"/>
        <v>0.27214230297173692</v>
      </c>
      <c r="S230" t="str">
        <f t="shared" si="80"/>
        <v>-</v>
      </c>
      <c r="T230" t="str">
        <f t="shared" si="66"/>
        <v>No</v>
      </c>
      <c r="U230" t="str">
        <f t="shared" si="67"/>
        <v>No</v>
      </c>
    </row>
    <row r="231" spans="2:21">
      <c r="B231" s="5">
        <f t="shared" si="72"/>
        <v>15.794539762518575</v>
      </c>
      <c r="C231" s="5">
        <f t="shared" si="73"/>
        <v>-22.244922693841811</v>
      </c>
      <c r="D231">
        <f t="shared" si="74"/>
        <v>15.794539762518575</v>
      </c>
      <c r="E231" s="5">
        <f t="shared" si="75"/>
        <v>2.6824989034372878E-3</v>
      </c>
      <c r="F231" s="5">
        <f t="shared" si="63"/>
        <v>1.7303145140025174E-2</v>
      </c>
      <c r="G231" s="5">
        <f t="shared" si="64"/>
        <v>-0.94249147239999997</v>
      </c>
      <c r="H231">
        <f t="shared" si="76"/>
        <v>225</v>
      </c>
      <c r="I231">
        <f t="shared" si="65"/>
        <v>3.9269908169872414</v>
      </c>
      <c r="J231">
        <f t="shared" si="78"/>
        <v>19.600000000000001</v>
      </c>
      <c r="K231">
        <f t="shared" si="78"/>
        <v>19.028072000000002</v>
      </c>
      <c r="L231">
        <f t="shared" si="78"/>
        <v>4.7002633929191697</v>
      </c>
      <c r="M231">
        <f t="shared" si="77"/>
        <v>2.1714573934543675</v>
      </c>
      <c r="N231">
        <f t="shared" si="79"/>
        <v>1.0153880921408056</v>
      </c>
      <c r="O231">
        <f t="shared" si="68"/>
        <v>316.34408462985959</v>
      </c>
      <c r="P231">
        <f t="shared" si="69"/>
        <v>0.27425077027889283</v>
      </c>
      <c r="Q231">
        <f t="shared" si="70"/>
        <v>3.8918868266471014E-2</v>
      </c>
      <c r="R231">
        <f t="shared" si="71"/>
        <v>0.27147524139674895</v>
      </c>
      <c r="S231" t="str">
        <f t="shared" si="80"/>
        <v>-</v>
      </c>
      <c r="T231" t="str">
        <f t="shared" si="66"/>
        <v>No</v>
      </c>
      <c r="U231" t="str">
        <f t="shared" si="67"/>
        <v>No</v>
      </c>
    </row>
    <row r="232" spans="2:21">
      <c r="B232" s="5">
        <f t="shared" si="72"/>
        <v>15.834957351780233</v>
      </c>
      <c r="C232" s="5">
        <f t="shared" si="73"/>
        <v>-22.165242584361042</v>
      </c>
      <c r="D232">
        <f t="shared" si="74"/>
        <v>15.834957351780233</v>
      </c>
      <c r="E232" s="5">
        <f t="shared" si="75"/>
        <v>2.685270511681743E-3</v>
      </c>
      <c r="F232" s="5">
        <f t="shared" si="63"/>
        <v>1.6998528265583658E-2</v>
      </c>
      <c r="G232" s="5">
        <f t="shared" si="64"/>
        <v>-0.94249147239999997</v>
      </c>
      <c r="H232">
        <f t="shared" si="76"/>
        <v>226</v>
      </c>
      <c r="I232">
        <f t="shared" si="65"/>
        <v>3.9444441095071845</v>
      </c>
      <c r="J232">
        <f t="shared" si="78"/>
        <v>19.600000000000001</v>
      </c>
      <c r="K232">
        <f t="shared" si="78"/>
        <v>19.028072000000002</v>
      </c>
      <c r="L232">
        <f t="shared" si="78"/>
        <v>4.7002633929191697</v>
      </c>
      <c r="M232">
        <f t="shared" si="77"/>
        <v>2.1824745913408394</v>
      </c>
      <c r="N232">
        <f t="shared" si="79"/>
        <v>1.0205398080236057</v>
      </c>
      <c r="O232">
        <f t="shared" si="68"/>
        <v>317.36462443788321</v>
      </c>
      <c r="P232">
        <f t="shared" si="69"/>
        <v>0.27367675802379066</v>
      </c>
      <c r="Q232">
        <f t="shared" si="70"/>
        <v>3.9604128074074062E-2</v>
      </c>
      <c r="R232">
        <f t="shared" si="71"/>
        <v>0.27079601348968335</v>
      </c>
      <c r="S232" t="str">
        <f t="shared" si="80"/>
        <v>-</v>
      </c>
      <c r="T232" t="str">
        <f t="shared" si="66"/>
        <v>No</v>
      </c>
      <c r="U232" t="str">
        <f t="shared" si="67"/>
        <v>No</v>
      </c>
    </row>
    <row r="233" spans="2:21">
      <c r="B233" s="5">
        <f t="shared" si="72"/>
        <v>15.876274675973262</v>
      </c>
      <c r="C233" s="5">
        <f t="shared" si="73"/>
        <v>-22.084791393710958</v>
      </c>
      <c r="D233">
        <f t="shared" si="74"/>
        <v>15.876274675973262</v>
      </c>
      <c r="E233" s="5">
        <f t="shared" si="75"/>
        <v>2.6880387431484857E-3</v>
      </c>
      <c r="F233" s="5">
        <f t="shared" si="63"/>
        <v>1.6688733474763996E-2</v>
      </c>
      <c r="G233" s="5">
        <f t="shared" si="64"/>
        <v>-0.94249147239999997</v>
      </c>
      <c r="H233">
        <f t="shared" si="76"/>
        <v>227</v>
      </c>
      <c r="I233">
        <f t="shared" si="65"/>
        <v>3.961897402027128</v>
      </c>
      <c r="J233">
        <f t="shared" si="78"/>
        <v>19.600000000000001</v>
      </c>
      <c r="K233">
        <f t="shared" si="78"/>
        <v>19.028072000000002</v>
      </c>
      <c r="L233">
        <f t="shared" si="78"/>
        <v>4.7002633929191697</v>
      </c>
      <c r="M233">
        <f t="shared" si="77"/>
        <v>2.193768644508733</v>
      </c>
      <c r="N233">
        <f t="shared" si="79"/>
        <v>1.0258209832993688</v>
      </c>
      <c r="O233">
        <f t="shared" si="68"/>
        <v>318.39044542118256</v>
      </c>
      <c r="P233">
        <f t="shared" si="69"/>
        <v>0.27309133992967133</v>
      </c>
      <c r="Q233">
        <f t="shared" si="70"/>
        <v>4.0277324080600682E-2</v>
      </c>
      <c r="R233">
        <f t="shared" si="71"/>
        <v>0.27010482614994047</v>
      </c>
      <c r="S233" t="str">
        <f t="shared" si="80"/>
        <v>-</v>
      </c>
      <c r="T233" t="str">
        <f t="shared" si="66"/>
        <v>No</v>
      </c>
      <c r="U233" t="str">
        <f t="shared" si="67"/>
        <v>No</v>
      </c>
    </row>
    <row r="234" spans="2:21">
      <c r="B234" s="5">
        <f t="shared" si="72"/>
        <v>15.91849153107121</v>
      </c>
      <c r="C234" s="5">
        <f t="shared" si="73"/>
        <v>-22.003616313236122</v>
      </c>
      <c r="D234">
        <f t="shared" si="74"/>
        <v>15.91849153107121</v>
      </c>
      <c r="E234" s="5">
        <f t="shared" si="75"/>
        <v>2.6908002251738875E-3</v>
      </c>
      <c r="F234" s="5">
        <f t="shared" si="63"/>
        <v>1.6373855134060544E-2</v>
      </c>
      <c r="G234" s="5">
        <f t="shared" si="64"/>
        <v>-0.94249147239999997</v>
      </c>
      <c r="H234">
        <f t="shared" si="76"/>
        <v>228</v>
      </c>
      <c r="I234">
        <f t="shared" si="65"/>
        <v>3.9793506945470711</v>
      </c>
      <c r="J234">
        <f t="shared" si="78"/>
        <v>19.600000000000001</v>
      </c>
      <c r="K234">
        <f t="shared" si="78"/>
        <v>19.028072000000002</v>
      </c>
      <c r="L234">
        <f t="shared" si="78"/>
        <v>4.7002633929191697</v>
      </c>
      <c r="M234">
        <f t="shared" si="77"/>
        <v>2.2053414362253276</v>
      </c>
      <c r="N234">
        <f t="shared" si="79"/>
        <v>1.03123249859655</v>
      </c>
      <c r="O234">
        <f t="shared" si="68"/>
        <v>319.42167791977909</v>
      </c>
      <c r="P234">
        <f t="shared" si="69"/>
        <v>0.27249462142524239</v>
      </c>
      <c r="Q234">
        <f t="shared" si="70"/>
        <v>4.0938251224047539E-2</v>
      </c>
      <c r="R234">
        <f t="shared" si="71"/>
        <v>0.26940188991987968</v>
      </c>
      <c r="S234" t="str">
        <f t="shared" si="80"/>
        <v>-</v>
      </c>
      <c r="T234" t="str">
        <f t="shared" si="66"/>
        <v>No</v>
      </c>
      <c r="U234" t="str">
        <f t="shared" si="67"/>
        <v>No</v>
      </c>
    </row>
    <row r="235" spans="2:21">
      <c r="B235" s="5">
        <f t="shared" si="72"/>
        <v>15.961607600424694</v>
      </c>
      <c r="C235" s="5">
        <f t="shared" si="73"/>
        <v>-21.921764145521159</v>
      </c>
      <c r="D235">
        <f t="shared" si="74"/>
        <v>15.961607600424694</v>
      </c>
      <c r="E235" s="5">
        <f t="shared" si="75"/>
        <v>2.693551593317473E-3</v>
      </c>
      <c r="F235" s="5">
        <f t="shared" si="63"/>
        <v>1.6053989158466155E-2</v>
      </c>
      <c r="G235" s="5">
        <f t="shared" si="64"/>
        <v>-0.94249147239999997</v>
      </c>
      <c r="H235">
        <f t="shared" si="76"/>
        <v>229</v>
      </c>
      <c r="I235">
        <f t="shared" si="65"/>
        <v>3.9968039870670142</v>
      </c>
      <c r="J235">
        <f t="shared" si="78"/>
        <v>19.600000000000001</v>
      </c>
      <c r="K235">
        <f t="shared" si="78"/>
        <v>19.028072000000002</v>
      </c>
      <c r="L235">
        <f t="shared" si="78"/>
        <v>4.7002633929191697</v>
      </c>
      <c r="M235">
        <f t="shared" si="77"/>
        <v>2.2171948614152956</v>
      </c>
      <c r="N235">
        <f t="shared" si="79"/>
        <v>1.0367752399946804</v>
      </c>
      <c r="O235">
        <f t="shared" si="68"/>
        <v>320.45845315977374</v>
      </c>
      <c r="P235">
        <f t="shared" si="69"/>
        <v>0.27188671056797648</v>
      </c>
      <c r="Q235">
        <f t="shared" si="70"/>
        <v>4.1586708179591023E-2</v>
      </c>
      <c r="R235">
        <f t="shared" si="71"/>
        <v>0.26868741892068593</v>
      </c>
      <c r="S235" t="str">
        <f t="shared" si="80"/>
        <v>-</v>
      </c>
      <c r="T235" t="str">
        <f t="shared" si="66"/>
        <v>No</v>
      </c>
      <c r="U235" t="str">
        <f t="shared" si="67"/>
        <v>No</v>
      </c>
    </row>
    <row r="236" spans="2:21">
      <c r="B236" s="5">
        <f t="shared" si="72"/>
        <v>16.005622446991463</v>
      </c>
      <c r="C236" s="5">
        <f t="shared" si="73"/>
        <v>-21.839281261719897</v>
      </c>
      <c r="D236">
        <f t="shared" si="74"/>
        <v>16.005622446991463</v>
      </c>
      <c r="E236" s="5">
        <f t="shared" si="75"/>
        <v>2.6962894954609767E-3</v>
      </c>
      <c r="F236" s="5">
        <f t="shared" si="63"/>
        <v>1.5729232982255606E-2</v>
      </c>
      <c r="G236" s="5">
        <f t="shared" si="64"/>
        <v>-0.94249147239999997</v>
      </c>
      <c r="H236">
        <f t="shared" si="76"/>
        <v>230</v>
      </c>
      <c r="I236">
        <f t="shared" si="65"/>
        <v>4.0142572795869578</v>
      </c>
      <c r="J236">
        <f t="shared" si="78"/>
        <v>19.600000000000001</v>
      </c>
      <c r="K236">
        <f t="shared" si="78"/>
        <v>19.028072000000002</v>
      </c>
      <c r="L236">
        <f t="shared" si="78"/>
        <v>4.7002633929191697</v>
      </c>
      <c r="M236">
        <f t="shared" si="77"/>
        <v>2.229330824089379</v>
      </c>
      <c r="N236">
        <f t="shared" si="79"/>
        <v>1.042450097821997</v>
      </c>
      <c r="O236">
        <f t="shared" si="68"/>
        <v>321.50090325759572</v>
      </c>
      <c r="P236">
        <f t="shared" si="69"/>
        <v>0.27126771806201028</v>
      </c>
      <c r="Q236">
        <f t="shared" si="70"/>
        <v>4.2222497420960556E-2</v>
      </c>
      <c r="R236">
        <f t="shared" si="71"/>
        <v>0.26796163078714702</v>
      </c>
      <c r="S236" t="str">
        <f t="shared" si="80"/>
        <v>-</v>
      </c>
      <c r="T236" t="str">
        <f t="shared" si="66"/>
        <v>No</v>
      </c>
      <c r="U236" t="str">
        <f t="shared" si="67"/>
        <v>No</v>
      </c>
    </row>
    <row r="237" spans="2:21">
      <c r="B237" s="5">
        <f t="shared" si="72"/>
        <v>16.050535505322493</v>
      </c>
      <c r="C237" s="5">
        <f t="shared" si="73"/>
        <v>-21.75621356110446</v>
      </c>
      <c r="D237">
        <f t="shared" si="74"/>
        <v>16.050535505322493</v>
      </c>
      <c r="E237" s="5">
        <f t="shared" si="75"/>
        <v>2.6990105958923775E-3</v>
      </c>
      <c r="F237" s="5">
        <f t="shared" si="63"/>
        <v>1.5399685529306151E-2</v>
      </c>
      <c r="G237" s="5">
        <f t="shared" si="64"/>
        <v>-0.94249147239999997</v>
      </c>
      <c r="H237">
        <f t="shared" si="76"/>
        <v>231</v>
      </c>
      <c r="I237">
        <f t="shared" si="65"/>
        <v>4.0317105721069018</v>
      </c>
      <c r="J237">
        <f t="shared" si="78"/>
        <v>19.600000000000001</v>
      </c>
      <c r="K237">
        <f t="shared" si="78"/>
        <v>19.028072000000002</v>
      </c>
      <c r="L237">
        <f t="shared" si="78"/>
        <v>4.7002633929191697</v>
      </c>
      <c r="M237">
        <f t="shared" si="77"/>
        <v>2.2417512346440827</v>
      </c>
      <c r="N237">
        <f t="shared" si="79"/>
        <v>1.0482579653927642</v>
      </c>
      <c r="O237">
        <f t="shared" si="68"/>
        <v>322.54916122298846</v>
      </c>
      <c r="P237">
        <f t="shared" si="69"/>
        <v>0.27063775727646761</v>
      </c>
      <c r="Q237">
        <f t="shared" si="70"/>
        <v>4.2845425280600508E-2</v>
      </c>
      <c r="R237">
        <f t="shared" si="71"/>
        <v>0.26722474660135925</v>
      </c>
      <c r="S237" t="str">
        <f t="shared" si="80"/>
        <v>-</v>
      </c>
      <c r="T237" t="str">
        <f t="shared" si="66"/>
        <v>No</v>
      </c>
      <c r="U237" t="str">
        <f t="shared" si="67"/>
        <v>No</v>
      </c>
    </row>
    <row r="238" spans="2:21">
      <c r="B238" s="5">
        <f t="shared" si="72"/>
        <v>16.096346073300897</v>
      </c>
      <c r="C238" s="5">
        <f t="shared" si="73"/>
        <v>-21.6726064328459</v>
      </c>
      <c r="D238">
        <f t="shared" si="74"/>
        <v>16.096346073300897</v>
      </c>
      <c r="E238" s="5">
        <f t="shared" si="75"/>
        <v>2.7017115793699529E-3</v>
      </c>
      <c r="F238" s="5">
        <f t="shared" si="63"/>
        <v>1.5065447182964384E-2</v>
      </c>
      <c r="G238" s="5">
        <f t="shared" si="64"/>
        <v>-0.94249147239999997</v>
      </c>
      <c r="H238">
        <f t="shared" si="76"/>
        <v>232</v>
      </c>
      <c r="I238">
        <f t="shared" si="65"/>
        <v>4.0491638646268449</v>
      </c>
      <c r="J238">
        <f t="shared" si="78"/>
        <v>19.600000000000001</v>
      </c>
      <c r="K238">
        <f t="shared" si="78"/>
        <v>19.028072000000002</v>
      </c>
      <c r="L238">
        <f t="shared" si="78"/>
        <v>4.7002633929191697</v>
      </c>
      <c r="M238">
        <f t="shared" si="77"/>
        <v>2.2544580070276079</v>
      </c>
      <c r="N238">
        <f t="shared" si="79"/>
        <v>1.0541997376820422</v>
      </c>
      <c r="O238">
        <f t="shared" si="68"/>
        <v>323.6033609606705</v>
      </c>
      <c r="P238">
        <f t="shared" si="69"/>
        <v>0.26999694426421567</v>
      </c>
      <c r="Q238">
        <f t="shared" si="70"/>
        <v>4.3455302008641061E-2</v>
      </c>
      <c r="R238">
        <f t="shared" si="71"/>
        <v>0.26647699082538395</v>
      </c>
      <c r="S238" t="str">
        <f t="shared" si="80"/>
        <v>-</v>
      </c>
      <c r="T238" t="str">
        <f t="shared" si="66"/>
        <v>No</v>
      </c>
      <c r="U238" t="str">
        <f t="shared" si="67"/>
        <v>No</v>
      </c>
    </row>
    <row r="239" spans="2:21">
      <c r="B239" s="5">
        <f t="shared" si="72"/>
        <v>16.14305330363069</v>
      </c>
      <c r="C239" s="5">
        <f t="shared" si="73"/>
        <v>-21.588504720029963</v>
      </c>
      <c r="D239">
        <f t="shared" si="74"/>
        <v>16.14305330363069</v>
      </c>
      <c r="E239" s="5">
        <f t="shared" si="75"/>
        <v>2.7043891551613896E-3</v>
      </c>
      <c r="F239" s="5">
        <f t="shared" si="63"/>
        <v>1.4726619755468424E-2</v>
      </c>
      <c r="G239" s="5">
        <f t="shared" si="64"/>
        <v>-0.94249147239999997</v>
      </c>
      <c r="H239">
        <f t="shared" si="76"/>
        <v>233</v>
      </c>
      <c r="I239">
        <f t="shared" si="65"/>
        <v>4.066617157146788</v>
      </c>
      <c r="J239">
        <f t="shared" si="78"/>
        <v>19.600000000000001</v>
      </c>
      <c r="K239">
        <f t="shared" si="78"/>
        <v>19.028072000000002</v>
      </c>
      <c r="L239">
        <f t="shared" si="78"/>
        <v>4.7002633929191697</v>
      </c>
      <c r="M239">
        <f t="shared" si="77"/>
        <v>2.2674530557672159</v>
      </c>
      <c r="N239">
        <f t="shared" si="79"/>
        <v>1.0602763099356645</v>
      </c>
      <c r="O239">
        <f t="shared" si="68"/>
        <v>324.66363727060616</v>
      </c>
      <c r="P239">
        <f t="shared" si="69"/>
        <v>0.26934539778106825</v>
      </c>
      <c r="Q239">
        <f t="shared" si="70"/>
        <v>4.4051941830736616E-2</v>
      </c>
      <c r="R239">
        <f t="shared" si="71"/>
        <v>0.26571859123287422</v>
      </c>
      <c r="S239" t="str">
        <f t="shared" si="80"/>
        <v>-</v>
      </c>
      <c r="T239" t="str">
        <f t="shared" si="66"/>
        <v>No</v>
      </c>
      <c r="U239" t="str">
        <f t="shared" si="67"/>
        <v>No</v>
      </c>
    </row>
    <row r="240" spans="2:21">
      <c r="B240" s="5">
        <f t="shared" si="72"/>
        <v>16.190656195072513</v>
      </c>
      <c r="C240" s="5">
        <f t="shared" si="73"/>
        <v>-21.503952685904601</v>
      </c>
      <c r="D240">
        <f t="shared" si="74"/>
        <v>16.190656195072513</v>
      </c>
      <c r="E240" s="5">
        <f t="shared" si="75"/>
        <v>2.7070400610530363E-3</v>
      </c>
      <c r="F240" s="5">
        <f t="shared" si="63"/>
        <v>1.4383306456934976E-2</v>
      </c>
      <c r="G240" s="5">
        <f t="shared" si="64"/>
        <v>-0.94249147239999997</v>
      </c>
      <c r="H240">
        <f t="shared" si="76"/>
        <v>234</v>
      </c>
      <c r="I240">
        <f t="shared" si="65"/>
        <v>4.0840704496667311</v>
      </c>
      <c r="J240">
        <f t="shared" si="78"/>
        <v>19.600000000000001</v>
      </c>
      <c r="K240">
        <f t="shared" si="78"/>
        <v>19.028072000000002</v>
      </c>
      <c r="L240">
        <f t="shared" si="78"/>
        <v>4.7002633929191697</v>
      </c>
      <c r="M240">
        <f t="shared" si="77"/>
        <v>2.2807382928531372</v>
      </c>
      <c r="N240">
        <f t="shared" si="79"/>
        <v>1.0664885762131309</v>
      </c>
      <c r="O240">
        <f t="shared" si="68"/>
        <v>325.73012584681931</v>
      </c>
      <c r="P240">
        <f t="shared" si="69"/>
        <v>0.26868323930541288</v>
      </c>
      <c r="Q240">
        <f t="shared" si="70"/>
        <v>4.4635163004605703E-2</v>
      </c>
      <c r="R240">
        <f t="shared" si="71"/>
        <v>0.26494977883969262</v>
      </c>
      <c r="S240" t="str">
        <f t="shared" si="80"/>
        <v>-</v>
      </c>
      <c r="T240" t="str">
        <f t="shared" si="66"/>
        <v>No</v>
      </c>
      <c r="U240" t="str">
        <f t="shared" si="67"/>
        <v>No</v>
      </c>
    </row>
    <row r="241" spans="2:21">
      <c r="B241" s="5">
        <f t="shared" si="72"/>
        <v>16.239153583423803</v>
      </c>
      <c r="C241" s="5">
        <f t="shared" si="73"/>
        <v>-21.418993982348564</v>
      </c>
      <c r="D241">
        <f t="shared" si="74"/>
        <v>16.239153583423803</v>
      </c>
      <c r="E241" s="5">
        <f t="shared" si="75"/>
        <v>2.7096610673244025E-3</v>
      </c>
      <c r="F241" s="5">
        <f t="shared" si="63"/>
        <v>1.4035611863920527E-2</v>
      </c>
      <c r="G241" s="5">
        <f t="shared" si="64"/>
        <v>-0.94249147239999997</v>
      </c>
      <c r="H241">
        <f t="shared" si="76"/>
        <v>235</v>
      </c>
      <c r="I241">
        <f t="shared" si="65"/>
        <v>4.1015237421866741</v>
      </c>
      <c r="J241">
        <f t="shared" si="78"/>
        <v>19.600000000000001</v>
      </c>
      <c r="K241">
        <f t="shared" si="78"/>
        <v>19.028072000000002</v>
      </c>
      <c r="L241">
        <f t="shared" si="78"/>
        <v>4.7002633929191697</v>
      </c>
      <c r="M241">
        <f t="shared" si="77"/>
        <v>2.2943156244740859</v>
      </c>
      <c r="N241">
        <f>M241/J241/K241/PI()*$K$3</f>
        <v>1.0728374278611141</v>
      </c>
      <c r="O241">
        <f t="shared" si="68"/>
        <v>326.80296327468039</v>
      </c>
      <c r="P241">
        <f t="shared" si="69"/>
        <v>0.26801059305829195</v>
      </c>
      <c r="Q241">
        <f t="shared" si="70"/>
        <v>4.5204787875435991E-2</v>
      </c>
      <c r="R241">
        <f t="shared" si="71"/>
        <v>0.26417078783354186</v>
      </c>
      <c r="S241" t="str">
        <f t="shared" si="80"/>
        <v>-</v>
      </c>
      <c r="T241" t="str">
        <f t="shared" si="66"/>
        <v>No</v>
      </c>
      <c r="U241" t="str">
        <f t="shared" si="67"/>
        <v>No</v>
      </c>
    </row>
    <row r="242" spans="2:21">
      <c r="B242" s="5">
        <f t="shared" si="72"/>
        <v>16.288544132241025</v>
      </c>
      <c r="C242" s="5">
        <f t="shared" si="73"/>
        <v>-21.333671620544131</v>
      </c>
      <c r="D242">
        <f t="shared" si="74"/>
        <v>16.288544132241025</v>
      </c>
      <c r="E242" s="5">
        <f t="shared" si="75"/>
        <v>2.7122489806830838E-3</v>
      </c>
      <c r="F242" s="5">
        <f t="shared" si="63"/>
        <v>1.3683641887566305E-2</v>
      </c>
      <c r="G242" s="5">
        <f t="shared" si="64"/>
        <v>-0.94249147239999997</v>
      </c>
      <c r="H242">
        <f t="shared" si="76"/>
        <v>236</v>
      </c>
      <c r="I242">
        <f t="shared" si="65"/>
        <v>4.1189770347066172</v>
      </c>
      <c r="J242">
        <f t="shared" si="78"/>
        <v>19.600000000000001</v>
      </c>
      <c r="K242">
        <f t="shared" si="78"/>
        <v>19.028072000000002</v>
      </c>
      <c r="L242">
        <f t="shared" si="78"/>
        <v>4.7002633929191697</v>
      </c>
      <c r="M242">
        <f t="shared" si="77"/>
        <v>2.3081869475994332</v>
      </c>
      <c r="N242">
        <f t="shared" ref="N242:N266" si="81">M242/J242/K242/PI()*$K$3</f>
        <v>1.0793237519152596</v>
      </c>
      <c r="O242">
        <f t="shared" si="68"/>
        <v>327.88228702659563</v>
      </c>
      <c r="P242">
        <f t="shared" si="69"/>
        <v>0.2673275860239101</v>
      </c>
      <c r="Q242">
        <f t="shared" si="70"/>
        <v>4.5760642929962583E-2</v>
      </c>
      <c r="R242">
        <f t="shared" si="71"/>
        <v>0.2633818555026286</v>
      </c>
      <c r="S242" t="str">
        <f t="shared" si="80"/>
        <v>-</v>
      </c>
      <c r="T242" t="str">
        <f t="shared" si="66"/>
        <v>No</v>
      </c>
      <c r="U242" t="str">
        <f t="shared" si="67"/>
        <v>No</v>
      </c>
    </row>
    <row r="243" spans="2:21">
      <c r="B243" s="5">
        <f t="shared" si="72"/>
        <v>16.338826323301994</v>
      </c>
      <c r="C243" s="5">
        <f t="shared" si="73"/>
        <v>-21.248027943830838</v>
      </c>
      <c r="D243">
        <f t="shared" si="74"/>
        <v>16.338826323301994</v>
      </c>
      <c r="E243" s="5">
        <f t="shared" si="75"/>
        <v>2.7148006481552893E-3</v>
      </c>
      <c r="F243" s="5">
        <f t="shared" si="63"/>
        <v>1.3327503741336698E-2</v>
      </c>
      <c r="G243" s="5">
        <f t="shared" si="64"/>
        <v>-0.94249147239999997</v>
      </c>
      <c r="H243">
        <f t="shared" si="76"/>
        <v>237</v>
      </c>
      <c r="I243">
        <f t="shared" si="65"/>
        <v>4.1364303272265612</v>
      </c>
      <c r="J243">
        <f t="shared" si="78"/>
        <v>19.600000000000001</v>
      </c>
      <c r="K243">
        <f t="shared" si="78"/>
        <v>19.028072000000002</v>
      </c>
      <c r="L243">
        <f t="shared" si="78"/>
        <v>4.7002633929191697</v>
      </c>
      <c r="M243">
        <f t="shared" si="77"/>
        <v>2.322354146403018</v>
      </c>
      <c r="N243">
        <f t="shared" si="81"/>
        <v>1.0859484294279356</v>
      </c>
      <c r="O243">
        <f t="shared" si="68"/>
        <v>328.96823545602359</v>
      </c>
      <c r="P243">
        <f t="shared" si="69"/>
        <v>0.26663434797059493</v>
      </c>
      <c r="Q243">
        <f t="shared" si="70"/>
        <v>4.6302558849370991E-2</v>
      </c>
      <c r="R243">
        <f t="shared" si="71"/>
        <v>0.26258322216338353</v>
      </c>
      <c r="S243" t="str">
        <f t="shared" si="80"/>
        <v>-</v>
      </c>
      <c r="T243" t="str">
        <f t="shared" si="66"/>
        <v>No</v>
      </c>
      <c r="U243" t="str">
        <f t="shared" si="67"/>
        <v>No</v>
      </c>
    </row>
    <row r="244" spans="2:21">
      <c r="B244" s="5">
        <f t="shared" si="72"/>
        <v>16.389998446806445</v>
      </c>
      <c r="C244" s="5">
        <f t="shared" si="73"/>
        <v>-21.162104602711317</v>
      </c>
      <c r="D244">
        <f t="shared" si="74"/>
        <v>16.389998446806445</v>
      </c>
      <c r="E244" s="5">
        <f t="shared" si="75"/>
        <v>2.7173129609272578E-3</v>
      </c>
      <c r="F244" s="5">
        <f t="shared" si="63"/>
        <v>1.2967305908361069E-2</v>
      </c>
      <c r="G244" s="5">
        <f t="shared" si="64"/>
        <v>-0.94249147239999997</v>
      </c>
      <c r="H244">
        <f t="shared" si="76"/>
        <v>238</v>
      </c>
      <c r="I244">
        <f t="shared" si="65"/>
        <v>4.1538836197465043</v>
      </c>
      <c r="J244">
        <f t="shared" si="78"/>
        <v>19.600000000000001</v>
      </c>
      <c r="K244">
        <f t="shared" si="78"/>
        <v>19.028072000000002</v>
      </c>
      <c r="L244">
        <f t="shared" si="78"/>
        <v>4.7002633929191697</v>
      </c>
      <c r="M244">
        <f t="shared" si="77"/>
        <v>2.3368190885236042</v>
      </c>
      <c r="N244">
        <f t="shared" si="81"/>
        <v>1.0927123337195985</v>
      </c>
      <c r="O244">
        <f t="shared" si="68"/>
        <v>330.06094778974318</v>
      </c>
      <c r="P244">
        <f t="shared" si="69"/>
        <v>0.26593101147217379</v>
      </c>
      <c r="Q244">
        <f t="shared" si="70"/>
        <v>4.6830370560804656E-2</v>
      </c>
      <c r="R244">
        <f t="shared" si="71"/>
        <v>0.26177513108725803</v>
      </c>
      <c r="S244" t="str">
        <f t="shared" si="80"/>
        <v>-</v>
      </c>
      <c r="T244" t="str">
        <f t="shared" si="66"/>
        <v>No</v>
      </c>
      <c r="U244" t="str">
        <f t="shared" si="67"/>
        <v>No</v>
      </c>
    </row>
    <row r="245" spans="2:21">
      <c r="B245" s="5">
        <f t="shared" si="72"/>
        <v>16.442058591313593</v>
      </c>
      <c r="C245" s="5">
        <f t="shared" si="73"/>
        <v>-21.075942531975205</v>
      </c>
      <c r="D245">
        <f t="shared" si="74"/>
        <v>16.442058591313593</v>
      </c>
      <c r="E245" s="5">
        <f t="shared" si="75"/>
        <v>2.7197828581328686E-3</v>
      </c>
      <c r="F245" s="5">
        <f t="shared" si="63"/>
        <v>1.2603158108388638E-2</v>
      </c>
      <c r="G245" s="5">
        <f t="shared" si="64"/>
        <v>-0.94249147239999997</v>
      </c>
      <c r="H245">
        <f t="shared" si="76"/>
        <v>239</v>
      </c>
      <c r="I245">
        <f t="shared" si="65"/>
        <v>4.1713369122664474</v>
      </c>
      <c r="J245">
        <f t="shared" si="78"/>
        <v>19.600000000000001</v>
      </c>
      <c r="K245">
        <f t="shared" si="78"/>
        <v>19.028072000000002</v>
      </c>
      <c r="L245">
        <f t="shared" si="78"/>
        <v>4.7002633929191697</v>
      </c>
      <c r="M245">
        <f t="shared" si="77"/>
        <v>2.3515836211569576</v>
      </c>
      <c r="N245">
        <f t="shared" si="81"/>
        <v>1.0996163285514211</v>
      </c>
      <c r="O245">
        <f t="shared" si="68"/>
        <v>331.16056411829459</v>
      </c>
      <c r="P245">
        <f t="shared" si="69"/>
        <v>0.26521771192980959</v>
      </c>
      <c r="Q245">
        <f t="shared" si="70"/>
        <v>4.7343917287705123E-2</v>
      </c>
      <c r="R245">
        <f t="shared" si="71"/>
        <v>0.26095782842662224</v>
      </c>
      <c r="S245" t="str">
        <f t="shared" si="80"/>
        <v>-</v>
      </c>
      <c r="T245" t="str">
        <f t="shared" si="66"/>
        <v>No</v>
      </c>
      <c r="U245" t="str">
        <f t="shared" si="67"/>
        <v>No</v>
      </c>
    </row>
    <row r="246" spans="2:21">
      <c r="B246" s="5">
        <f t="shared" si="72"/>
        <v>16.495004633415622</v>
      </c>
      <c r="C246" s="5">
        <f t="shared" si="73"/>
        <v>-20.989581929902169</v>
      </c>
      <c r="D246">
        <f t="shared" si="74"/>
        <v>16.495004633415622</v>
      </c>
      <c r="E246" s="5">
        <f t="shared" si="75"/>
        <v>2.7222073305828371E-3</v>
      </c>
      <c r="F246" s="5">
        <f t="shared" si="63"/>
        <v>1.2235171264366861E-2</v>
      </c>
      <c r="G246" s="5">
        <f t="shared" si="64"/>
        <v>-0.94249147239999997</v>
      </c>
      <c r="H246">
        <f t="shared" si="76"/>
        <v>240</v>
      </c>
      <c r="I246">
        <f t="shared" si="65"/>
        <v>4.1887902047863905</v>
      </c>
      <c r="J246">
        <f t="shared" si="78"/>
        <v>19.600000000000001</v>
      </c>
      <c r="K246">
        <f t="shared" si="78"/>
        <v>19.028072000000002</v>
      </c>
      <c r="L246">
        <f t="shared" si="78"/>
        <v>4.7002633929191697</v>
      </c>
      <c r="M246">
        <f t="shared" si="77"/>
        <v>2.3666495669745675</v>
      </c>
      <c r="N246">
        <f t="shared" si="81"/>
        <v>1.1066612662168587</v>
      </c>
      <c r="O246">
        <f t="shared" si="68"/>
        <v>332.26722538451145</v>
      </c>
      <c r="P246">
        <f t="shared" si="69"/>
        <v>0.26449458759425643</v>
      </c>
      <c r="Q246">
        <f t="shared" si="70"/>
        <v>4.7843042598776322E-2</v>
      </c>
      <c r="R246">
        <f t="shared" si="71"/>
        <v>0.26013156313978408</v>
      </c>
      <c r="S246" t="str">
        <f t="shared" si="80"/>
        <v>-</v>
      </c>
      <c r="T246" t="str">
        <f t="shared" si="66"/>
        <v>No</v>
      </c>
      <c r="U246" t="str">
        <f t="shared" si="67"/>
        <v>No</v>
      </c>
    </row>
    <row r="247" spans="2:21">
      <c r="B247" s="5">
        <f t="shared" si="72"/>
        <v>16.548834227146465</v>
      </c>
      <c r="C247" s="5">
        <f t="shared" si="73"/>
        <v>-20.903062239500684</v>
      </c>
      <c r="D247">
        <f t="shared" si="74"/>
        <v>16.548834227146465</v>
      </c>
      <c r="E247" s="5">
        <f t="shared" si="75"/>
        <v>2.7245834244309427E-3</v>
      </c>
      <c r="F247" s="5">
        <f t="shared" si="63"/>
        <v>1.1863457468653188E-2</v>
      </c>
      <c r="G247" s="5">
        <f t="shared" si="64"/>
        <v>-0.94249147239999997</v>
      </c>
      <c r="H247">
        <f t="shared" si="76"/>
        <v>241</v>
      </c>
      <c r="I247">
        <f t="shared" si="65"/>
        <v>4.2062434973063336</v>
      </c>
      <c r="J247">
        <f t="shared" si="78"/>
        <v>19.600000000000001</v>
      </c>
      <c r="K247">
        <f t="shared" si="78"/>
        <v>19.028072000000002</v>
      </c>
      <c r="L247">
        <f t="shared" si="78"/>
        <v>4.7002633929191697</v>
      </c>
      <c r="M247">
        <f t="shared" si="77"/>
        <v>2.3820187198640235</v>
      </c>
      <c r="N247">
        <f t="shared" si="81"/>
        <v>1.113847985549822</v>
      </c>
      <c r="O247">
        <f t="shared" si="68"/>
        <v>333.38107337006124</v>
      </c>
      <c r="P247">
        <f t="shared" si="69"/>
        <v>0.26376177958853952</v>
      </c>
      <c r="Q247">
        <f t="shared" si="70"/>
        <v>4.8327594455603425E-2</v>
      </c>
      <c r="R247">
        <f t="shared" si="71"/>
        <v>0.25929658691515406</v>
      </c>
      <c r="S247" t="str">
        <f t="shared" si="80"/>
        <v>-</v>
      </c>
      <c r="T247" t="str">
        <f t="shared" si="66"/>
        <v>No</v>
      </c>
      <c r="U247" t="str">
        <f t="shared" si="67"/>
        <v>No</v>
      </c>
    </row>
    <row r="248" spans="2:21">
      <c r="B248" s="5">
        <f t="shared" si="72"/>
        <v>16.603544793125824</v>
      </c>
      <c r="C248" s="5">
        <f t="shared" si="73"/>
        <v>-20.816422131735234</v>
      </c>
      <c r="D248">
        <f t="shared" si="74"/>
        <v>16.603544793125824</v>
      </c>
      <c r="E248" s="5">
        <f t="shared" si="75"/>
        <v>2.7269082447728406E-3</v>
      </c>
      <c r="F248" s="5">
        <f t="shared" si="63"/>
        <v>1.1488129948870657E-2</v>
      </c>
      <c r="G248" s="5">
        <f t="shared" si="64"/>
        <v>-0.94249147239999997</v>
      </c>
      <c r="H248">
        <f t="shared" si="76"/>
        <v>242</v>
      </c>
      <c r="I248">
        <f t="shared" si="65"/>
        <v>4.2236967898262776</v>
      </c>
      <c r="J248">
        <f t="shared" si="78"/>
        <v>19.600000000000001</v>
      </c>
      <c r="K248">
        <f t="shared" si="78"/>
        <v>19.028072000000002</v>
      </c>
      <c r="L248">
        <f t="shared" si="78"/>
        <v>4.7002633929191697</v>
      </c>
      <c r="M248">
        <f t="shared" si="77"/>
        <v>2.3976928404861528</v>
      </c>
      <c r="N248">
        <f t="shared" si="81"/>
        <v>1.1211773098471645</v>
      </c>
      <c r="O248">
        <f t="shared" si="68"/>
        <v>334.5022506799084</v>
      </c>
      <c r="P248">
        <f t="shared" si="69"/>
        <v>0.26301943193107269</v>
      </c>
      <c r="Q248">
        <f t="shared" si="70"/>
        <v>4.8797425259005107E-2</v>
      </c>
      <c r="R248">
        <f t="shared" si="71"/>
        <v>0.25845315409457859</v>
      </c>
      <c r="S248" t="str">
        <f t="shared" si="80"/>
        <v>-</v>
      </c>
      <c r="T248" t="str">
        <f t="shared" si="66"/>
        <v>No</v>
      </c>
      <c r="U248" t="str">
        <f t="shared" si="67"/>
        <v>No</v>
      </c>
    </row>
    <row r="249" spans="2:21">
      <c r="B249" s="5">
        <f t="shared" si="72"/>
        <v>16.659133507438675</v>
      </c>
      <c r="C249" s="5">
        <f t="shared" si="73"/>
        <v>-20.729699490690951</v>
      </c>
      <c r="D249">
        <f t="shared" si="74"/>
        <v>16.659133507438675</v>
      </c>
      <c r="E249" s="5">
        <f t="shared" si="75"/>
        <v>2.7291789591730557E-3</v>
      </c>
      <c r="F249" s="5">
        <f t="shared" si="63"/>
        <v>1.1109303033417702E-2</v>
      </c>
      <c r="G249" s="5">
        <f t="shared" si="64"/>
        <v>-0.94249147239999997</v>
      </c>
      <c r="H249">
        <f t="shared" si="76"/>
        <v>243</v>
      </c>
      <c r="I249">
        <f t="shared" si="65"/>
        <v>4.2411500823462207</v>
      </c>
      <c r="J249">
        <f t="shared" si="78"/>
        <v>19.600000000000001</v>
      </c>
      <c r="K249">
        <f t="shared" si="78"/>
        <v>19.028072000000002</v>
      </c>
      <c r="L249">
        <f t="shared" si="78"/>
        <v>4.7002633929191697</v>
      </c>
      <c r="M249">
        <f t="shared" si="77"/>
        <v>2.4136736516440518</v>
      </c>
      <c r="N249">
        <f t="shared" si="81"/>
        <v>1.1286500447032086</v>
      </c>
      <c r="O249">
        <f t="shared" si="68"/>
        <v>335.63090072461159</v>
      </c>
      <c r="P249">
        <f t="shared" si="69"/>
        <v>0.26226769155917917</v>
      </c>
      <c r="Q249">
        <f t="shared" si="70"/>
        <v>4.9252391893953744E-2</v>
      </c>
      <c r="R249">
        <f t="shared" si="71"/>
        <v>0.25760152159586547</v>
      </c>
      <c r="S249" t="str">
        <f>IF((D249=MAX(D$6:D$366)),"Apogee",IF((D249=MIN(D$6:D$366)),"Perigee","-"))</f>
        <v>-</v>
      </c>
      <c r="T249" t="str">
        <f t="shared" si="66"/>
        <v>No</v>
      </c>
      <c r="U249" t="str">
        <f t="shared" si="67"/>
        <v>No</v>
      </c>
    </row>
    <row r="250" spans="2:21">
      <c r="B250" s="5">
        <f t="shared" si="72"/>
        <v>16.715597290251196</v>
      </c>
      <c r="C250" s="5">
        <f t="shared" si="73"/>
        <v>-20.64293140062161</v>
      </c>
      <c r="D250">
        <f t="shared" si="74"/>
        <v>16.715597290251196</v>
      </c>
      <c r="E250" s="5">
        <f t="shared" si="75"/>
        <v>2.7313928011158681E-3</v>
      </c>
      <c r="F250" s="5">
        <f t="shared" si="63"/>
        <v>1.0727092116642531E-2</v>
      </c>
      <c r="G250" s="5">
        <f t="shared" si="64"/>
        <v>-0.94249147239999997</v>
      </c>
      <c r="H250">
        <f t="shared" si="76"/>
        <v>244</v>
      </c>
      <c r="I250">
        <f t="shared" si="65"/>
        <v>4.2586033748661638</v>
      </c>
      <c r="J250">
        <f t="shared" si="78"/>
        <v>19.600000000000001</v>
      </c>
      <c r="K250">
        <f t="shared" si="78"/>
        <v>19.028072000000002</v>
      </c>
      <c r="L250">
        <f t="shared" si="78"/>
        <v>4.7002633929191697</v>
      </c>
      <c r="M250">
        <f t="shared" si="77"/>
        <v>2.4299628334592756</v>
      </c>
      <c r="N250">
        <f t="shared" si="81"/>
        <v>1.1362669757541022</v>
      </c>
      <c r="O250">
        <f t="shared" si="68"/>
        <v>336.76716770036569</v>
      </c>
      <c r="P250">
        <f t="shared" si="69"/>
        <v>0.26150670835303713</v>
      </c>
      <c r="Q250">
        <f t="shared" si="70"/>
        <v>4.9692355773209275E-2</v>
      </c>
      <c r="R250">
        <f t="shared" si="71"/>
        <v>0.25674194883452384</v>
      </c>
      <c r="S250" t="str">
        <f t="shared" ref="S250:S275" si="82">IF((D250=MAX(D$6:D$366)),"Apogee",IF((D250=MIN(D$6:D$366)),"Perigee","-"))</f>
        <v>-</v>
      </c>
      <c r="T250" t="str">
        <f t="shared" si="66"/>
        <v>No</v>
      </c>
      <c r="U250" t="str">
        <f t="shared" si="67"/>
        <v>No</v>
      </c>
    </row>
    <row r="251" spans="2:21">
      <c r="B251" s="5">
        <f t="shared" si="72"/>
        <v>16.772932794164507</v>
      </c>
      <c r="C251" s="5">
        <f t="shared" si="73"/>
        <v>-20.556154134823995</v>
      </c>
      <c r="D251">
        <f t="shared" si="74"/>
        <v>16.772932794164507</v>
      </c>
      <c r="E251" s="5">
        <f t="shared" si="75"/>
        <v>2.7335470733758868E-3</v>
      </c>
      <c r="F251" s="5">
        <f t="shared" si="63"/>
        <v>1.0341613623692942E-2</v>
      </c>
      <c r="G251" s="5">
        <f t="shared" si="64"/>
        <v>-0.94249147239999997</v>
      </c>
      <c r="H251">
        <f t="shared" si="76"/>
        <v>245</v>
      </c>
      <c r="I251">
        <f t="shared" si="65"/>
        <v>4.2760566673861078</v>
      </c>
      <c r="J251">
        <f t="shared" si="78"/>
        <v>19.600000000000001</v>
      </c>
      <c r="K251">
        <f t="shared" si="78"/>
        <v>19.028072000000002</v>
      </c>
      <c r="L251">
        <f t="shared" si="78"/>
        <v>4.7002633929191697</v>
      </c>
      <c r="M251">
        <f t="shared" si="77"/>
        <v>2.446562018350523</v>
      </c>
      <c r="N251">
        <f t="shared" si="81"/>
        <v>1.1440288663298153</v>
      </c>
      <c r="O251">
        <f t="shared" si="68"/>
        <v>337.91119656669548</v>
      </c>
      <c r="P251">
        <f t="shared" si="69"/>
        <v>0.26073663516001949</v>
      </c>
      <c r="Q251">
        <f t="shared" si="70"/>
        <v>5.0117182879528675E-2</v>
      </c>
      <c r="R251">
        <f t="shared" si="71"/>
        <v>0.25587469764474369</v>
      </c>
      <c r="S251" t="str">
        <f t="shared" si="82"/>
        <v>-</v>
      </c>
      <c r="T251" t="str">
        <f t="shared" si="66"/>
        <v>No</v>
      </c>
      <c r="U251" t="str">
        <f t="shared" si="67"/>
        <v>No</v>
      </c>
    </row>
    <row r="252" spans="2:21">
      <c r="B252" s="5">
        <f t="shared" si="72"/>
        <v>16.831136392308178</v>
      </c>
      <c r="C252" s="5">
        <f t="shared" si="73"/>
        <v>-20.469403146279401</v>
      </c>
      <c r="D252">
        <f t="shared" si="74"/>
        <v>16.831136392308178</v>
      </c>
      <c r="E252" s="5">
        <f t="shared" si="75"/>
        <v>2.7356391513042038E-3</v>
      </c>
      <c r="F252" s="5">
        <f t="shared" si="63"/>
        <v>9.9529849750521308E-3</v>
      </c>
      <c r="G252" s="5">
        <f t="shared" si="64"/>
        <v>-0.94249147239999997</v>
      </c>
      <c r="H252">
        <f t="shared" si="76"/>
        <v>246</v>
      </c>
      <c r="I252">
        <f t="shared" si="65"/>
        <v>4.2935099599060509</v>
      </c>
      <c r="J252">
        <f t="shared" si="78"/>
        <v>19.600000000000001</v>
      </c>
      <c r="K252">
        <f t="shared" si="78"/>
        <v>19.028072000000002</v>
      </c>
      <c r="L252">
        <f t="shared" si="78"/>
        <v>4.7002633929191697</v>
      </c>
      <c r="M252">
        <f t="shared" si="77"/>
        <v>2.4634727858103131</v>
      </c>
      <c r="N252">
        <f t="shared" si="81"/>
        <v>1.1519364550116811</v>
      </c>
      <c r="O252">
        <f t="shared" si="68"/>
        <v>339.06313302170719</v>
      </c>
      <c r="P252">
        <f t="shared" si="69"/>
        <v>0.25995762781941589</v>
      </c>
      <c r="Q252">
        <f t="shared" si="70"/>
        <v>5.0526743806436937E-2</v>
      </c>
      <c r="R252">
        <f t="shared" si="71"/>
        <v>0.25500003219963846</v>
      </c>
      <c r="S252" t="str">
        <f t="shared" si="82"/>
        <v>-</v>
      </c>
      <c r="T252" t="str">
        <f t="shared" si="66"/>
        <v>No</v>
      </c>
      <c r="U252" t="str">
        <f t="shared" si="67"/>
        <v>No</v>
      </c>
    </row>
    <row r="253" spans="2:21">
      <c r="B253" s="5">
        <f t="shared" si="72"/>
        <v>16.890204166176325</v>
      </c>
      <c r="C253" s="5">
        <f t="shared" si="73"/>
        <v>-20.382713060000714</v>
      </c>
      <c r="D253">
        <f t="shared" si="74"/>
        <v>16.890204166176325</v>
      </c>
      <c r="E253" s="5">
        <f t="shared" si="75"/>
        <v>2.7376664860261218E-3</v>
      </c>
      <c r="F253" s="5">
        <f t="shared" si="63"/>
        <v>9.5613245507711886E-3</v>
      </c>
      <c r="G253" s="5">
        <f t="shared" si="64"/>
        <v>-0.94249147239999997</v>
      </c>
      <c r="H253">
        <f t="shared" si="76"/>
        <v>247</v>
      </c>
      <c r="I253">
        <f t="shared" si="65"/>
        <v>4.310963252425994</v>
      </c>
      <c r="J253">
        <f t="shared" si="78"/>
        <v>19.600000000000001</v>
      </c>
      <c r="K253">
        <f t="shared" si="78"/>
        <v>19.028072000000002</v>
      </c>
      <c r="L253">
        <f t="shared" si="78"/>
        <v>4.7002633929191697</v>
      </c>
      <c r="M253">
        <f t="shared" si="77"/>
        <v>2.4806966569753044</v>
      </c>
      <c r="N253">
        <f t="shared" si="81"/>
        <v>1.1599904530934384</v>
      </c>
      <c r="O253">
        <f t="shared" si="68"/>
        <v>340.22312347480062</v>
      </c>
      <c r="P253">
        <f t="shared" si="69"/>
        <v>0.25916984518756131</v>
      </c>
      <c r="Q253">
        <f t="shared" si="70"/>
        <v>5.0920913797718237E-2</v>
      </c>
      <c r="R253">
        <f t="shared" si="71"/>
        <v>0.25411821893077607</v>
      </c>
      <c r="S253" t="str">
        <f t="shared" si="82"/>
        <v>-</v>
      </c>
      <c r="T253" t="str">
        <f t="shared" si="66"/>
        <v>No</v>
      </c>
      <c r="U253" t="str">
        <f t="shared" si="67"/>
        <v>No</v>
      </c>
    </row>
    <row r="254" spans="2:21">
      <c r="B254" s="5">
        <f t="shared" si="72"/>
        <v>16.950131893209537</v>
      </c>
      <c r="C254" s="5">
        <f t="shared" si="73"/>
        <v>-20.296117667022195</v>
      </c>
      <c r="D254">
        <f t="shared" si="74"/>
        <v>16.950131893209537</v>
      </c>
      <c r="E254" s="5">
        <f t="shared" si="75"/>
        <v>2.7396266075465706E-3</v>
      </c>
      <c r="F254" s="5">
        <f t="shared" si="63"/>
        <v>9.1667516544094527E-3</v>
      </c>
      <c r="G254" s="5">
        <f t="shared" si="64"/>
        <v>-0.94249147239999997</v>
      </c>
      <c r="H254">
        <f t="shared" si="76"/>
        <v>248</v>
      </c>
      <c r="I254">
        <f t="shared" si="65"/>
        <v>4.3284165449459371</v>
      </c>
      <c r="J254">
        <f t="shared" si="78"/>
        <v>19.600000000000001</v>
      </c>
      <c r="K254">
        <f t="shared" si="78"/>
        <v>19.028072000000002</v>
      </c>
      <c r="L254">
        <f t="shared" si="78"/>
        <v>4.7002633929191697</v>
      </c>
      <c r="M254">
        <f t="shared" si="77"/>
        <v>2.4982350889861107</v>
      </c>
      <c r="N254">
        <f t="shared" si="81"/>
        <v>1.168191541943846</v>
      </c>
      <c r="O254">
        <f t="shared" si="68"/>
        <v>341.39131501674444</v>
      </c>
      <c r="P254">
        <f t="shared" si="69"/>
        <v>0.25837344916330818</v>
      </c>
      <c r="Q254">
        <f t="shared" si="70"/>
        <v>5.1299572785378923E-2</v>
      </c>
      <c r="R254">
        <f t="shared" si="71"/>
        <v>0.2532295264470204</v>
      </c>
      <c r="S254" t="str">
        <f t="shared" si="82"/>
        <v>-</v>
      </c>
      <c r="T254" t="str">
        <f t="shared" si="66"/>
        <v>No</v>
      </c>
      <c r="U254" t="str">
        <f t="shared" si="67"/>
        <v>No</v>
      </c>
    </row>
    <row r="255" spans="2:21">
      <c r="B255" s="5">
        <f t="shared" si="72"/>
        <v>17.010915034126764</v>
      </c>
      <c r="C255" s="5">
        <f t="shared" si="73"/>
        <v>-20.209649919967337</v>
      </c>
      <c r="D255">
        <f t="shared" si="74"/>
        <v>17.010915034126764</v>
      </c>
      <c r="E255" s="5">
        <f t="shared" si="75"/>
        <v>2.74151712775941E-3</v>
      </c>
      <c r="F255" s="5">
        <f t="shared" si="63"/>
        <v>8.7693864766934648E-3</v>
      </c>
      <c r="G255" s="5">
        <f t="shared" si="64"/>
        <v>-0.94249147239999997</v>
      </c>
      <c r="H255">
        <f t="shared" si="76"/>
        <v>249</v>
      </c>
      <c r="I255">
        <f t="shared" si="65"/>
        <v>4.3458698374658802</v>
      </c>
      <c r="J255">
        <f t="shared" si="78"/>
        <v>19.600000000000001</v>
      </c>
      <c r="K255">
        <f t="shared" si="78"/>
        <v>19.028072000000002</v>
      </c>
      <c r="L255">
        <f t="shared" si="78"/>
        <v>4.7002633929191697</v>
      </c>
      <c r="M255">
        <f t="shared" si="77"/>
        <v>2.5160894691326607</v>
      </c>
      <c r="N255">
        <f t="shared" si="81"/>
        <v>1.1765403702690118</v>
      </c>
      <c r="O255">
        <f t="shared" si="68"/>
        <v>342.56785538701348</v>
      </c>
      <c r="P255">
        <f t="shared" si="69"/>
        <v>0.25756860471386034</v>
      </c>
      <c r="Q255">
        <f t="shared" si="70"/>
        <v>5.1662605426220247E-2</v>
      </c>
      <c r="R255">
        <f t="shared" si="71"/>
        <v>0.25233422545271089</v>
      </c>
      <c r="S255" t="str">
        <f t="shared" si="82"/>
        <v>-</v>
      </c>
      <c r="T255" t="str">
        <f t="shared" si="66"/>
        <v>No</v>
      </c>
      <c r="U255" t="str">
        <f t="shared" si="67"/>
        <v>No</v>
      </c>
    </row>
    <row r="256" spans="2:21">
      <c r="B256" s="5">
        <f t="shared" si="72"/>
        <v>17.072548720012065</v>
      </c>
      <c r="C256" s="5">
        <f t="shared" si="73"/>
        <v>-20.123341930129428</v>
      </c>
      <c r="D256">
        <f t="shared" si="74"/>
        <v>17.072548720012065</v>
      </c>
      <c r="E256" s="5">
        <f t="shared" si="75"/>
        <v>2.7433357433569736E-3</v>
      </c>
      <c r="F256" s="5">
        <f t="shared" si="63"/>
        <v>8.3693500589057234E-3</v>
      </c>
      <c r="G256" s="5">
        <f t="shared" si="64"/>
        <v>-0.94249147239999997</v>
      </c>
      <c r="H256">
        <f t="shared" si="76"/>
        <v>250</v>
      </c>
      <c r="I256">
        <f t="shared" si="65"/>
        <v>4.3633231299858233</v>
      </c>
      <c r="J256">
        <f t="shared" si="78"/>
        <v>19.600000000000001</v>
      </c>
      <c r="K256">
        <f t="shared" si="78"/>
        <v>19.028072000000002</v>
      </c>
      <c r="L256">
        <f t="shared" si="78"/>
        <v>4.7002633929191697</v>
      </c>
      <c r="M256">
        <f t="shared" si="77"/>
        <v>2.5342611087814277</v>
      </c>
      <c r="N256">
        <f t="shared" si="81"/>
        <v>1.185037551272724</v>
      </c>
      <c r="O256">
        <f t="shared" si="68"/>
        <v>343.75289293828621</v>
      </c>
      <c r="P256">
        <f t="shared" si="69"/>
        <v>0.25675547990094333</v>
      </c>
      <c r="Q256">
        <f t="shared" si="70"/>
        <v>5.2009901136978148E-2</v>
      </c>
      <c r="R256">
        <f t="shared" si="71"/>
        <v>0.25143258866520363</v>
      </c>
      <c r="S256" t="str">
        <f t="shared" si="82"/>
        <v>-</v>
      </c>
      <c r="T256" t="str">
        <f t="shared" si="66"/>
        <v>No</v>
      </c>
      <c r="U256" t="str">
        <f t="shared" si="67"/>
        <v>No</v>
      </c>
    </row>
    <row r="257" spans="2:21">
      <c r="B257" s="5">
        <f t="shared" si="72"/>
        <v>17.135027739161945</v>
      </c>
      <c r="C257" s="5">
        <f t="shared" si="73"/>
        <v>-20.037224965998586</v>
      </c>
      <c r="D257">
        <f t="shared" si="74"/>
        <v>17.135027739161945</v>
      </c>
      <c r="E257" s="5">
        <f t="shared" si="75"/>
        <v>2.7450802386362913E-3</v>
      </c>
      <c r="F257" s="5">
        <f t="shared" si="63"/>
        <v>7.966764256014303E-3</v>
      </c>
      <c r="G257" s="5">
        <f t="shared" si="64"/>
        <v>-0.94249147239999997</v>
      </c>
      <c r="H257">
        <f t="shared" si="76"/>
        <v>251</v>
      </c>
      <c r="I257">
        <f t="shared" si="65"/>
        <v>4.3807764225057673</v>
      </c>
      <c r="J257">
        <f t="shared" si="78"/>
        <v>19.600000000000001</v>
      </c>
      <c r="K257">
        <f t="shared" si="78"/>
        <v>19.028072000000002</v>
      </c>
      <c r="L257">
        <f t="shared" si="78"/>
        <v>4.7002633929191697</v>
      </c>
      <c r="M257">
        <f t="shared" si="77"/>
        <v>2.5527512370811292</v>
      </c>
      <c r="N257">
        <f t="shared" si="81"/>
        <v>1.193683659713197</v>
      </c>
      <c r="O257">
        <f t="shared" si="68"/>
        <v>344.94657659799941</v>
      </c>
      <c r="P257">
        <f t="shared" si="69"/>
        <v>0.25593424590729191</v>
      </c>
      <c r="Q257">
        <f t="shared" si="70"/>
        <v>5.2341354128020226E-2</v>
      </c>
      <c r="R257">
        <f t="shared" si="71"/>
        <v>0.25052489073179801</v>
      </c>
      <c r="S257" t="str">
        <f t="shared" si="82"/>
        <v>-</v>
      </c>
      <c r="T257" t="str">
        <f t="shared" si="66"/>
        <v>No</v>
      </c>
      <c r="U257" t="str">
        <f t="shared" si="67"/>
        <v>No</v>
      </c>
    </row>
    <row r="258" spans="2:21">
      <c r="B258" s="5">
        <f t="shared" si="72"/>
        <v>17.19834652369984</v>
      </c>
      <c r="C258" s="5">
        <f t="shared" si="73"/>
        <v>-19.951329453168565</v>
      </c>
      <c r="D258">
        <f t="shared" si="74"/>
        <v>17.19834652369984</v>
      </c>
      <c r="E258" s="5">
        <f t="shared" si="75"/>
        <v>2.7467484881985855E-3</v>
      </c>
      <c r="F258" s="5">
        <f t="shared" si="63"/>
        <v>7.5617516995547416E-3</v>
      </c>
      <c r="G258" s="5">
        <f t="shared" si="64"/>
        <v>-0.94249147239999997</v>
      </c>
      <c r="H258">
        <f t="shared" si="76"/>
        <v>252</v>
      </c>
      <c r="I258">
        <f t="shared" si="65"/>
        <v>4.3982297150257104</v>
      </c>
      <c r="J258">
        <f t="shared" si="78"/>
        <v>19.600000000000001</v>
      </c>
      <c r="K258">
        <f t="shared" si="78"/>
        <v>19.028072000000002</v>
      </c>
      <c r="L258">
        <f t="shared" si="78"/>
        <v>4.7002633929191697</v>
      </c>
      <c r="M258">
        <f t="shared" si="77"/>
        <v>2.5715609944438147</v>
      </c>
      <c r="N258">
        <f t="shared" si="81"/>
        <v>1.2024792288547794</v>
      </c>
      <c r="O258">
        <f t="shared" si="68"/>
        <v>346.14905582685418</v>
      </c>
      <c r="P258">
        <f t="shared" si="69"/>
        <v>0.25510507706342972</v>
      </c>
      <c r="Q258">
        <f t="shared" si="70"/>
        <v>5.265686343555271E-2</v>
      </c>
      <c r="R258">
        <f t="shared" si="71"/>
        <v>0.2496114081460781</v>
      </c>
      <c r="S258" t="str">
        <f t="shared" si="82"/>
        <v>-</v>
      </c>
      <c r="T258" t="str">
        <f t="shared" si="66"/>
        <v>No</v>
      </c>
      <c r="U258" t="str">
        <f t="shared" si="67"/>
        <v>No</v>
      </c>
    </row>
    <row r="259" spans="2:21">
      <c r="B259" s="5">
        <f t="shared" si="72"/>
        <v>17.262499135965324</v>
      </c>
      <c r="C259" s="5">
        <f t="shared" si="73"/>
        <v>-19.865684975556533</v>
      </c>
      <c r="D259">
        <f t="shared" si="74"/>
        <v>17.262499135965324</v>
      </c>
      <c r="E259" s="5">
        <f t="shared" si="75"/>
        <v>2.7483384595387373E-3</v>
      </c>
      <c r="F259" s="5">
        <f t="shared" si="63"/>
        <v>7.1544357602751655E-3</v>
      </c>
      <c r="G259" s="5">
        <f t="shared" si="64"/>
        <v>-0.94249147239999997</v>
      </c>
      <c r="H259">
        <f t="shared" si="76"/>
        <v>253</v>
      </c>
      <c r="I259">
        <f t="shared" si="65"/>
        <v>4.4156830075456535</v>
      </c>
      <c r="J259">
        <f t="shared" si="78"/>
        <v>19.600000000000001</v>
      </c>
      <c r="K259">
        <f t="shared" si="78"/>
        <v>19.028072000000002</v>
      </c>
      <c r="L259">
        <f t="shared" si="78"/>
        <v>4.7002633929191697</v>
      </c>
      <c r="M259">
        <f t="shared" si="77"/>
        <v>2.5906914257986271</v>
      </c>
      <c r="N259">
        <f t="shared" si="81"/>
        <v>1.2114247473133724</v>
      </c>
      <c r="O259">
        <f t="shared" si="68"/>
        <v>347.36048057416752</v>
      </c>
      <c r="P259">
        <f t="shared" si="69"/>
        <v>0.25426815087472387</v>
      </c>
      <c r="Q259">
        <f t="shared" si="70"/>
        <v>5.2956332952383937E-2</v>
      </c>
      <c r="R259">
        <f t="shared" si="71"/>
        <v>0.24869241916368823</v>
      </c>
      <c r="S259" t="str">
        <f t="shared" si="82"/>
        <v>-</v>
      </c>
      <c r="T259" t="str">
        <f t="shared" si="66"/>
        <v>No</v>
      </c>
      <c r="U259" t="str">
        <f t="shared" si="67"/>
        <v>No</v>
      </c>
    </row>
    <row r="260" spans="2:21">
      <c r="B260" s="5">
        <f t="shared" si="72"/>
        <v>17.327479254686544</v>
      </c>
      <c r="C260" s="5">
        <f t="shared" si="73"/>
        <v>-19.780320277868995</v>
      </c>
      <c r="D260">
        <f t="shared" si="74"/>
        <v>17.327479254686544</v>
      </c>
      <c r="E260" s="5">
        <f t="shared" si="75"/>
        <v>2.7498482155215867E-3</v>
      </c>
      <c r="F260" s="5">
        <f t="shared" si="63"/>
        <v>6.744940510556411E-3</v>
      </c>
      <c r="G260" s="5">
        <f t="shared" si="64"/>
        <v>-0.94249147239999997</v>
      </c>
      <c r="H260">
        <f t="shared" si="76"/>
        <v>254</v>
      </c>
      <c r="I260">
        <f t="shared" si="65"/>
        <v>4.4331363000655974</v>
      </c>
      <c r="J260">
        <f t="shared" si="78"/>
        <v>19.600000000000001</v>
      </c>
      <c r="K260">
        <f t="shared" si="78"/>
        <v>19.028072000000002</v>
      </c>
      <c r="L260">
        <f t="shared" si="78"/>
        <v>4.7002633929191697</v>
      </c>
      <c r="M260">
        <f t="shared" si="77"/>
        <v>2.6101434736159099</v>
      </c>
      <c r="N260">
        <f t="shared" si="81"/>
        <v>1.220520655794451</v>
      </c>
      <c r="O260">
        <f t="shared" si="68"/>
        <v>348.581001229962</v>
      </c>
      <c r="P260">
        <f t="shared" si="69"/>
        <v>0.25342364804868578</v>
      </c>
      <c r="Q260">
        <f t="shared" si="70"/>
        <v>5.3239671457197477E-2</v>
      </c>
      <c r="R260">
        <f t="shared" si="71"/>
        <v>0.24776820371757513</v>
      </c>
      <c r="S260" t="str">
        <f t="shared" si="82"/>
        <v>-</v>
      </c>
      <c r="T260" t="str">
        <f t="shared" si="66"/>
        <v>No</v>
      </c>
      <c r="U260" t="str">
        <f t="shared" si="67"/>
        <v>No</v>
      </c>
    </row>
    <row r="261" spans="2:21">
      <c r="B261" s="5">
        <f t="shared" si="72"/>
        <v>17.393280160945444</v>
      </c>
      <c r="C261" s="5">
        <f t="shared" si="73"/>
        <v>-19.695263269247519</v>
      </c>
      <c r="D261">
        <f t="shared" si="74"/>
        <v>17.393280160945444</v>
      </c>
      <c r="E261" s="5">
        <f t="shared" si="75"/>
        <v>2.7512759167420265E-3</v>
      </c>
      <c r="F261" s="5">
        <f t="shared" si="63"/>
        <v>6.333390686618456E-3</v>
      </c>
      <c r="G261" s="5">
        <f t="shared" si="64"/>
        <v>-0.94249147239999997</v>
      </c>
      <c r="H261">
        <f t="shared" si="76"/>
        <v>255</v>
      </c>
      <c r="I261">
        <f t="shared" si="65"/>
        <v>4.4505895925855405</v>
      </c>
      <c r="J261">
        <f t="shared" si="78"/>
        <v>19.600000000000001</v>
      </c>
      <c r="K261">
        <f t="shared" si="78"/>
        <v>19.028072000000002</v>
      </c>
      <c r="L261">
        <f t="shared" si="78"/>
        <v>4.7002633929191697</v>
      </c>
      <c r="M261">
        <f t="shared" si="77"/>
        <v>2.6299179706997919</v>
      </c>
      <c r="N261">
        <f t="shared" si="81"/>
        <v>1.2297673437228314</v>
      </c>
      <c r="O261">
        <f t="shared" si="68"/>
        <v>349.81076857368481</v>
      </c>
      <c r="P261">
        <f t="shared" si="69"/>
        <v>0.25257175252248876</v>
      </c>
      <c r="Q261">
        <f t="shared" si="70"/>
        <v>5.3506792642341164E-2</v>
      </c>
      <c r="R261">
        <f t="shared" si="71"/>
        <v>0.2468390433327167</v>
      </c>
      <c r="S261" t="str">
        <f t="shared" si="82"/>
        <v>-</v>
      </c>
      <c r="T261" t="str">
        <f t="shared" si="66"/>
        <v>No</v>
      </c>
      <c r="U261" t="str">
        <f t="shared" si="67"/>
        <v>No</v>
      </c>
    </row>
    <row r="262" spans="2:21">
      <c r="B262" s="5">
        <f t="shared" si="72"/>
        <v>17.459894723946441</v>
      </c>
      <c r="C262" s="5">
        <f t="shared" si="73"/>
        <v>-19.610541028028127</v>
      </c>
      <c r="D262">
        <f t="shared" si="74"/>
        <v>17.459894723946441</v>
      </c>
      <c r="E262" s="5">
        <f t="shared" si="75"/>
        <v>2.7526198237660419E-3</v>
      </c>
      <c r="F262" s="5">
        <f t="shared" ref="F262:F325" si="83">-2*L262*COS(I262)/J262/J262</f>
        <v>5.9199116505244242E-3</v>
      </c>
      <c r="G262" s="5">
        <f t="shared" ref="G262:G325" si="84">-1+L262*L262/J262/J262</f>
        <v>-0.94249147239999997</v>
      </c>
      <c r="H262">
        <f t="shared" si="76"/>
        <v>256</v>
      </c>
      <c r="I262">
        <f t="shared" ref="I262:I325" si="85">H262/360*2*PI()</f>
        <v>4.4680428851054836</v>
      </c>
      <c r="J262">
        <f t="shared" si="78"/>
        <v>19.600000000000001</v>
      </c>
      <c r="K262">
        <f t="shared" si="78"/>
        <v>19.028072000000002</v>
      </c>
      <c r="L262">
        <f t="shared" si="78"/>
        <v>4.7002633929191697</v>
      </c>
      <c r="M262">
        <f t="shared" si="77"/>
        <v>2.6500156327478392</v>
      </c>
      <c r="N262">
        <f t="shared" si="81"/>
        <v>1.2391651457635122</v>
      </c>
      <c r="O262">
        <f t="shared" si="68"/>
        <v>351.04993371944835</v>
      </c>
      <c r="P262">
        <f t="shared" si="69"/>
        <v>0.25171265149067162</v>
      </c>
      <c r="Q262">
        <f t="shared" si="70"/>
        <v>5.3757615140112618E-2</v>
      </c>
      <c r="R262">
        <f t="shared" si="71"/>
        <v>0.24590522104036719</v>
      </c>
      <c r="S262" t="str">
        <f t="shared" si="82"/>
        <v>-</v>
      </c>
      <c r="T262" t="str">
        <f t="shared" ref="T262:T325" si="86">IF((D262&gt;22.8),"Yes","No")</f>
        <v>No</v>
      </c>
      <c r="U262" t="str">
        <f t="shared" ref="U262:U325" si="87">IF((D262&lt;14.9),"Yes","No")</f>
        <v>No</v>
      </c>
    </row>
    <row r="263" spans="2:21">
      <c r="B263" s="5">
        <f t="shared" si="72"/>
        <v>17.527315386600357</v>
      </c>
      <c r="C263" s="5">
        <f t="shared" si="73"/>
        <v>-19.52617980754933</v>
      </c>
      <c r="D263">
        <f t="shared" si="74"/>
        <v>17.527315386600357</v>
      </c>
      <c r="E263" s="5">
        <f t="shared" si="75"/>
        <v>2.753878299249936E-3</v>
      </c>
      <c r="F263" s="5">
        <f t="shared" si="83"/>
        <v>5.5046293519941713E-3</v>
      </c>
      <c r="G263" s="5">
        <f t="shared" si="84"/>
        <v>-0.94249147239999997</v>
      </c>
      <c r="H263">
        <f t="shared" si="76"/>
        <v>257</v>
      </c>
      <c r="I263">
        <f t="shared" si="85"/>
        <v>4.4854961776254267</v>
      </c>
      <c r="J263">
        <f t="shared" si="78"/>
        <v>19.600000000000001</v>
      </c>
      <c r="K263">
        <f t="shared" si="78"/>
        <v>19.028072000000002</v>
      </c>
      <c r="L263">
        <f t="shared" si="78"/>
        <v>4.7002633929191697</v>
      </c>
      <c r="M263">
        <f t="shared" si="77"/>
        <v>2.670437050676929</v>
      </c>
      <c r="N263">
        <f t="shared" si="81"/>
        <v>1.2487143382332031</v>
      </c>
      <c r="O263">
        <f t="shared" ref="O263:O326" si="88">O262+N263</f>
        <v>352.29864805768153</v>
      </c>
      <c r="P263">
        <f t="shared" ref="P263:P326" si="89">SQRT(D263*D263*SIN(1/360*2*PI())*SIN(1/360*2*PI())+(D263-D262)*(D263-D262))/N263</f>
        <v>0.25084653543299584</v>
      </c>
      <c r="Q263">
        <f t="shared" ref="Q263:Q326" si="90">(D263-D262)/N263</f>
        <v>5.399206254755512E-2</v>
      </c>
      <c r="R263">
        <f t="shared" ref="R263:R326" si="91">D263*SIN(1/360*2*PI())/N263</f>
        <v>0.24496702129184275</v>
      </c>
      <c r="S263" t="str">
        <f t="shared" si="82"/>
        <v>-</v>
      </c>
      <c r="T263" t="str">
        <f t="shared" si="86"/>
        <v>No</v>
      </c>
      <c r="U263" t="str">
        <f t="shared" si="87"/>
        <v>No</v>
      </c>
    </row>
    <row r="264" spans="2:21">
      <c r="B264" s="5">
        <f t="shared" ref="B264:B327" si="92">(-F264+SQRT((F264*F264)-4*E264*G264))/2/E264</f>
        <v>17.595534150936594</v>
      </c>
      <c r="C264" s="5">
        <f t="shared" ref="C264:C327" si="93">(-F264-SQRT(F264*F264-4*E264*G264))/2/E264</f>
        <v>-19.44220504294433</v>
      </c>
      <c r="D264">
        <f t="shared" ref="D264:D327" si="94">IF((B264&gt;0),B264,IF((C264&gt;5),C264,"?"))</f>
        <v>17.595534150936594</v>
      </c>
      <c r="E264" s="5">
        <f t="shared" ref="E264:E327" si="95">SIN(I264)*SIN(I264)/K264/K264+COS(I264)*COS(I264)/J264/J264</f>
        <v>2.7550498099351852E-3</v>
      </c>
      <c r="F264" s="5">
        <f t="shared" si="83"/>
        <v>5.0876702900387594E-3</v>
      </c>
      <c r="G264" s="5">
        <f t="shared" si="84"/>
        <v>-0.94249147239999997</v>
      </c>
      <c r="H264">
        <f t="shared" ref="H264:H327" si="96">H263+1</f>
        <v>258</v>
      </c>
      <c r="I264">
        <f t="shared" si="85"/>
        <v>4.5029494701453698</v>
      </c>
      <c r="J264">
        <f t="shared" si="78"/>
        <v>19.600000000000001</v>
      </c>
      <c r="K264">
        <f t="shared" si="78"/>
        <v>19.028072000000002</v>
      </c>
      <c r="L264">
        <f t="shared" si="78"/>
        <v>4.7002633929191697</v>
      </c>
      <c r="M264">
        <f t="shared" ref="M264:M327" si="97">0.5*D263*D264*SIN(1/360*2*PI())</f>
        <v>2.6911826827150365</v>
      </c>
      <c r="N264">
        <f t="shared" si="81"/>
        <v>1.2584151354023885</v>
      </c>
      <c r="O264">
        <f t="shared" si="88"/>
        <v>353.55706319308393</v>
      </c>
      <c r="P264">
        <f t="shared" si="89"/>
        <v>0.24997359814241044</v>
      </c>
      <c r="Q264">
        <f t="shared" si="90"/>
        <v>5.4210063449708391E-2</v>
      </c>
      <c r="R264">
        <f t="shared" si="91"/>
        <v>0.24402472987187565</v>
      </c>
      <c r="S264" t="str">
        <f t="shared" si="82"/>
        <v>-</v>
      </c>
      <c r="T264" t="str">
        <f t="shared" si="86"/>
        <v>No</v>
      </c>
      <c r="U264" t="str">
        <f t="shared" si="87"/>
        <v>No</v>
      </c>
    </row>
    <row r="265" spans="2:21">
      <c r="B265" s="5">
        <f t="shared" si="92"/>
        <v>17.664542563357873</v>
      </c>
      <c r="C265" s="5">
        <f t="shared" si="93"/>
        <v>-19.358641358854229</v>
      </c>
      <c r="D265">
        <f t="shared" si="94"/>
        <v>17.664542563357873</v>
      </c>
      <c r="E265" s="5">
        <f t="shared" si="95"/>
        <v>2.7561329285164778E-3</v>
      </c>
      <c r="F265" s="5">
        <f t="shared" si="83"/>
        <v>4.6691614744276107E-3</v>
      </c>
      <c r="G265" s="5">
        <f t="shared" si="84"/>
        <v>-0.94249147239999997</v>
      </c>
      <c r="H265">
        <f t="shared" si="96"/>
        <v>259</v>
      </c>
      <c r="I265">
        <f t="shared" si="85"/>
        <v>4.5204027626653138</v>
      </c>
      <c r="J265">
        <f t="shared" si="78"/>
        <v>19.600000000000001</v>
      </c>
      <c r="K265">
        <f t="shared" si="78"/>
        <v>19.028072000000002</v>
      </c>
      <c r="L265">
        <f t="shared" si="78"/>
        <v>4.7002633929191697</v>
      </c>
      <c r="M265">
        <f t="shared" si="97"/>
        <v>2.7122528462593087</v>
      </c>
      <c r="N265">
        <f t="shared" si="81"/>
        <v>1.2682676856881112</v>
      </c>
      <c r="O265">
        <f t="shared" si="88"/>
        <v>354.82533087877204</v>
      </c>
      <c r="P265">
        <f t="shared" si="89"/>
        <v>0.2490940367530993</v>
      </c>
      <c r="Q265">
        <f t="shared" si="90"/>
        <v>5.4411551441396484E-2</v>
      </c>
      <c r="R265">
        <f t="shared" si="91"/>
        <v>0.24307863381156036</v>
      </c>
      <c r="S265" t="str">
        <f t="shared" si="82"/>
        <v>-</v>
      </c>
      <c r="T265" t="str">
        <f t="shared" si="86"/>
        <v>No</v>
      </c>
      <c r="U265" t="str">
        <f t="shared" si="87"/>
        <v>No</v>
      </c>
    </row>
    <row r="266" spans="2:21">
      <c r="B266" s="5">
        <f t="shared" si="92"/>
        <v>17.734331699753035</v>
      </c>
      <c r="C266" s="5">
        <f t="shared" si="93"/>
        <v>-19.275512578000139</v>
      </c>
      <c r="D266">
        <f t="shared" si="94"/>
        <v>17.734331699753035</v>
      </c>
      <c r="E266" s="5">
        <f t="shared" si="95"/>
        <v>2.7571263353806624E-3</v>
      </c>
      <c r="F266" s="5">
        <f t="shared" si="83"/>
        <v>4.2492303870001911E-3</v>
      </c>
      <c r="G266" s="5">
        <f t="shared" si="84"/>
        <v>-0.94249147239999997</v>
      </c>
      <c r="H266">
        <f t="shared" si="96"/>
        <v>260</v>
      </c>
      <c r="I266">
        <f t="shared" si="85"/>
        <v>4.5378560551852569</v>
      </c>
      <c r="J266">
        <f t="shared" si="78"/>
        <v>19.600000000000001</v>
      </c>
      <c r="K266">
        <f t="shared" si="78"/>
        <v>19.028072000000002</v>
      </c>
      <c r="L266">
        <f t="shared" si="78"/>
        <v>4.7002633929191697</v>
      </c>
      <c r="M266">
        <f t="shared" si="97"/>
        <v>2.7336477095014207</v>
      </c>
      <c r="N266">
        <f t="shared" si="81"/>
        <v>1.27827206773793</v>
      </c>
      <c r="O266">
        <f t="shared" si="88"/>
        <v>356.10360294650997</v>
      </c>
      <c r="P266">
        <f t="shared" si="89"/>
        <v>0.24820805176854105</v>
      </c>
      <c r="Q266">
        <f t="shared" si="90"/>
        <v>5.4596465147410254E-2</v>
      </c>
      <c r="R266">
        <f t="shared" si="91"/>
        <v>0.24212902130092204</v>
      </c>
      <c r="S266" t="str">
        <f t="shared" si="82"/>
        <v>-</v>
      </c>
      <c r="T266" t="str">
        <f t="shared" si="86"/>
        <v>No</v>
      </c>
      <c r="U266" t="str">
        <f t="shared" si="87"/>
        <v>No</v>
      </c>
    </row>
    <row r="267" spans="2:21">
      <c r="B267" s="5">
        <f t="shared" si="92"/>
        <v>17.804892150484971</v>
      </c>
      <c r="C267" s="5">
        <f t="shared" si="93"/>
        <v>-19.192841730553518</v>
      </c>
      <c r="D267">
        <f t="shared" si="94"/>
        <v>17.804892150484971</v>
      </c>
      <c r="E267" s="5">
        <f t="shared" si="95"/>
        <v>2.7580288202144997E-3</v>
      </c>
      <c r="F267" s="5">
        <f t="shared" si="83"/>
        <v>3.8280049428336708E-3</v>
      </c>
      <c r="G267" s="5">
        <f t="shared" si="84"/>
        <v>-0.94249147239999997</v>
      </c>
      <c r="H267">
        <f t="shared" si="96"/>
        <v>261</v>
      </c>
      <c r="I267">
        <f t="shared" si="85"/>
        <v>4.5553093477052</v>
      </c>
      <c r="J267">
        <f t="shared" si="78"/>
        <v>19.600000000000001</v>
      </c>
      <c r="K267">
        <f t="shared" si="78"/>
        <v>19.028072000000002</v>
      </c>
      <c r="L267">
        <f t="shared" si="78"/>
        <v>4.7002633929191697</v>
      </c>
      <c r="M267">
        <f t="shared" si="97"/>
        <v>2.7553672828220068</v>
      </c>
      <c r="N267">
        <f>M267/J267/K267/PI()*$K$3</f>
        <v>1.2884282864058998</v>
      </c>
      <c r="O267">
        <f t="shared" si="88"/>
        <v>357.39203123291588</v>
      </c>
      <c r="P267">
        <f t="shared" si="89"/>
        <v>0.24731584708956664</v>
      </c>
      <c r="Q267">
        <f t="shared" si="90"/>
        <v>5.4764748241258911E-2</v>
      </c>
      <c r="R267">
        <f t="shared" si="91"/>
        <v>0.24117618160113041</v>
      </c>
      <c r="S267" t="str">
        <f t="shared" si="82"/>
        <v>-</v>
      </c>
      <c r="T267" t="str">
        <f t="shared" si="86"/>
        <v>No</v>
      </c>
      <c r="U267" t="str">
        <f t="shared" si="87"/>
        <v>No</v>
      </c>
    </row>
    <row r="268" spans="2:21">
      <c r="B268" s="5">
        <f t="shared" si="92"/>
        <v>17.876214005271926</v>
      </c>
      <c r="C268" s="5">
        <f t="shared" si="93"/>
        <v>-19.110651064245491</v>
      </c>
      <c r="D268">
        <f t="shared" si="94"/>
        <v>17.876214005271926</v>
      </c>
      <c r="E268" s="5">
        <f t="shared" si="95"/>
        <v>2.7588392834792357E-3</v>
      </c>
      <c r="F268" s="5">
        <f t="shared" si="83"/>
        <v>3.4056134512788472E-3</v>
      </c>
      <c r="G268" s="5">
        <f t="shared" si="84"/>
        <v>-0.94249147239999997</v>
      </c>
      <c r="H268">
        <f t="shared" si="96"/>
        <v>262</v>
      </c>
      <c r="I268">
        <f t="shared" si="85"/>
        <v>4.5727626402251431</v>
      </c>
      <c r="J268">
        <f t="shared" si="78"/>
        <v>19.600000000000001</v>
      </c>
      <c r="K268">
        <f t="shared" si="78"/>
        <v>19.028072000000002</v>
      </c>
      <c r="L268">
        <f t="shared" si="78"/>
        <v>4.7002633929191697</v>
      </c>
      <c r="M268">
        <f t="shared" si="97"/>
        <v>2.7774114099566964</v>
      </c>
      <c r="N268">
        <f t="shared" ref="N268:N292" si="98">M268/J268/K268/PI()*$K$3</f>
        <v>1.2987362686217492</v>
      </c>
      <c r="O268">
        <f t="shared" si="88"/>
        <v>358.69076750153761</v>
      </c>
      <c r="P268">
        <f t="shared" si="89"/>
        <v>0.24641763004231915</v>
      </c>
      <c r="Q268">
        <f t="shared" si="90"/>
        <v>5.4916349462268955E-2</v>
      </c>
      <c r="R268">
        <f t="shared" si="91"/>
        <v>0.24022040495638844</v>
      </c>
      <c r="S268" t="str">
        <f t="shared" si="82"/>
        <v>-</v>
      </c>
      <c r="T268" t="str">
        <f t="shared" si="86"/>
        <v>No</v>
      </c>
      <c r="U268" t="str">
        <f t="shared" si="87"/>
        <v>No</v>
      </c>
    </row>
    <row r="269" spans="2:21">
      <c r="B269" s="5">
        <f t="shared" si="92"/>
        <v>17.94828683798217</v>
      </c>
      <c r="C269" s="5">
        <f t="shared" si="93"/>
        <v>-19.028962055157496</v>
      </c>
      <c r="D269">
        <f t="shared" si="94"/>
        <v>17.94828683798217</v>
      </c>
      <c r="E269" s="5">
        <f t="shared" si="95"/>
        <v>2.7595567377502249E-3</v>
      </c>
      <c r="F269" s="5">
        <f t="shared" si="83"/>
        <v>2.9821845768758458E-3</v>
      </c>
      <c r="G269" s="5">
        <f t="shared" si="84"/>
        <v>-0.94249147239999997</v>
      </c>
      <c r="H269">
        <f t="shared" si="96"/>
        <v>263</v>
      </c>
      <c r="I269">
        <f t="shared" si="85"/>
        <v>4.5902159327450862</v>
      </c>
      <c r="J269">
        <f t="shared" si="78"/>
        <v>19.600000000000001</v>
      </c>
      <c r="K269">
        <f t="shared" si="78"/>
        <v>19.028072000000002</v>
      </c>
      <c r="L269">
        <f t="shared" si="78"/>
        <v>4.7002633929191697</v>
      </c>
      <c r="M269">
        <f t="shared" si="97"/>
        <v>2.7997797589371785</v>
      </c>
      <c r="N269">
        <f t="shared" si="98"/>
        <v>1.3091958591548614</v>
      </c>
      <c r="O269">
        <f t="shared" si="88"/>
        <v>359.99996336069245</v>
      </c>
      <c r="P269">
        <f t="shared" si="89"/>
        <v>0.24551361140610437</v>
      </c>
      <c r="Q269">
        <f t="shared" si="90"/>
        <v>5.5051222631249494E-2</v>
      </c>
      <c r="R269">
        <f t="shared" si="91"/>
        <v>0.239261982505521</v>
      </c>
      <c r="S269" t="str">
        <f t="shared" si="82"/>
        <v>-</v>
      </c>
      <c r="T269" t="str">
        <f t="shared" si="86"/>
        <v>No</v>
      </c>
      <c r="U269" t="str">
        <f t="shared" si="87"/>
        <v>No</v>
      </c>
    </row>
    <row r="270" spans="2:21">
      <c r="B270" s="5">
        <f t="shared" si="92"/>
        <v>18.021099691363322</v>
      </c>
      <c r="C270" s="5">
        <f t="shared" si="93"/>
        <v>-18.947795419137186</v>
      </c>
      <c r="D270">
        <f t="shared" si="94"/>
        <v>18.021099691363322</v>
      </c>
      <c r="E270" s="5">
        <f t="shared" si="95"/>
        <v>2.7601803089199522E-3</v>
      </c>
      <c r="F270" s="5">
        <f t="shared" si="83"/>
        <v>2.5578473001616579E-3</v>
      </c>
      <c r="G270" s="5">
        <f t="shared" si="84"/>
        <v>-0.94249147239999997</v>
      </c>
      <c r="H270">
        <f t="shared" si="96"/>
        <v>264</v>
      </c>
      <c r="I270">
        <f t="shared" si="85"/>
        <v>4.6076692252650293</v>
      </c>
      <c r="J270">
        <f t="shared" si="78"/>
        <v>19.600000000000001</v>
      </c>
      <c r="K270">
        <f t="shared" si="78"/>
        <v>19.028072000000002</v>
      </c>
      <c r="L270">
        <f t="shared" si="78"/>
        <v>4.7002633929191697</v>
      </c>
      <c r="M270">
        <f t="shared" si="97"/>
        <v>2.8224718128116058</v>
      </c>
      <c r="N270">
        <f t="shared" si="98"/>
        <v>1.3198068162750729</v>
      </c>
      <c r="O270">
        <f t="shared" si="88"/>
        <v>361.31977017696749</v>
      </c>
      <c r="P270">
        <f t="shared" si="89"/>
        <v>0.24460400544102892</v>
      </c>
      <c r="Q270">
        <f t="shared" si="90"/>
        <v>5.5169326664528916E-2</v>
      </c>
      <c r="R270">
        <f t="shared" si="91"/>
        <v>0.23830120619329107</v>
      </c>
      <c r="S270" t="str">
        <f t="shared" si="82"/>
        <v>-</v>
      </c>
      <c r="T270" t="str">
        <f t="shared" si="86"/>
        <v>No</v>
      </c>
      <c r="U270" t="str">
        <f t="shared" si="87"/>
        <v>No</v>
      </c>
    </row>
    <row r="271" spans="2:21">
      <c r="B271" s="5">
        <f t="shared" si="92"/>
        <v>18.094641061729334</v>
      </c>
      <c r="C271" s="5">
        <f t="shared" si="93"/>
        <v>-18.867171123785347</v>
      </c>
      <c r="D271">
        <f t="shared" si="94"/>
        <v>18.094641061729334</v>
      </c>
      <c r="E271" s="5">
        <f t="shared" si="95"/>
        <v>2.7607092372630027E-3</v>
      </c>
      <c r="F271" s="5">
        <f t="shared" si="83"/>
        <v>2.1327308783813952E-3</v>
      </c>
      <c r="G271" s="5">
        <f t="shared" si="84"/>
        <v>-0.94249147239999997</v>
      </c>
      <c r="H271">
        <f t="shared" si="96"/>
        <v>265</v>
      </c>
      <c r="I271">
        <f t="shared" si="85"/>
        <v>4.6251225177849733</v>
      </c>
      <c r="J271">
        <f t="shared" si="78"/>
        <v>19.600000000000001</v>
      </c>
      <c r="K271">
        <f t="shared" si="78"/>
        <v>19.028072000000002</v>
      </c>
      <c r="L271">
        <f t="shared" si="78"/>
        <v>4.7002633929191697</v>
      </c>
      <c r="M271">
        <f t="shared" si="97"/>
        <v>2.8454868601496126</v>
      </c>
      <c r="N271">
        <f t="shared" si="98"/>
        <v>1.3305688073127571</v>
      </c>
      <c r="O271">
        <f t="shared" si="88"/>
        <v>362.65033898428027</v>
      </c>
      <c r="P271">
        <f t="shared" si="89"/>
        <v>0.24368902991538366</v>
      </c>
      <c r="Q271">
        <f t="shared" si="90"/>
        <v>5.5270625586464603E-2</v>
      </c>
      <c r="R271">
        <f t="shared" si="91"/>
        <v>0.23733836868147049</v>
      </c>
      <c r="S271" t="str">
        <f t="shared" si="82"/>
        <v>-</v>
      </c>
      <c r="T271" t="str">
        <f t="shared" si="86"/>
        <v>No</v>
      </c>
      <c r="U271" t="str">
        <f t="shared" si="87"/>
        <v>No</v>
      </c>
    </row>
    <row r="272" spans="2:21">
      <c r="B272" s="5">
        <f t="shared" si="92"/>
        <v>18.168898883629794</v>
      </c>
      <c r="C272" s="5">
        <f t="shared" si="93"/>
        <v>-18.787108400961333</v>
      </c>
      <c r="D272">
        <f t="shared" si="94"/>
        <v>18.168898883629794</v>
      </c>
      <c r="E272" s="5">
        <f t="shared" si="95"/>
        <v>2.7611428783616645E-3</v>
      </c>
      <c r="F272" s="5">
        <f t="shared" si="83"/>
        <v>1.7069648061153718E-3</v>
      </c>
      <c r="G272" s="5">
        <f t="shared" si="84"/>
        <v>-0.94249147239999997</v>
      </c>
      <c r="H272">
        <f t="shared" si="96"/>
        <v>266</v>
      </c>
      <c r="I272">
        <f t="shared" si="85"/>
        <v>4.6425758103049164</v>
      </c>
      <c r="J272">
        <f t="shared" si="78"/>
        <v>19.600000000000001</v>
      </c>
      <c r="K272">
        <f t="shared" si="78"/>
        <v>19.028072000000002</v>
      </c>
      <c r="L272">
        <f t="shared" si="78"/>
        <v>4.7002633929191697</v>
      </c>
      <c r="M272">
        <f t="shared" si="97"/>
        <v>2.8688239853382895</v>
      </c>
      <c r="N272">
        <f t="shared" si="98"/>
        <v>1.3414814041211549</v>
      </c>
      <c r="O272">
        <f t="shared" si="88"/>
        <v>363.99182038840144</v>
      </c>
      <c r="P272">
        <f t="shared" si="89"/>
        <v>0.24276890613269947</v>
      </c>
      <c r="Q272">
        <f t="shared" si="90"/>
        <v>5.5355088540424813E-2</v>
      </c>
      <c r="R272">
        <f t="shared" si="91"/>
        <v>0.23637376325969256</v>
      </c>
      <c r="S272" t="str">
        <f t="shared" si="82"/>
        <v>-</v>
      </c>
      <c r="T272" t="str">
        <f t="shared" si="86"/>
        <v>No</v>
      </c>
      <c r="U272" t="str">
        <f t="shared" si="87"/>
        <v>No</v>
      </c>
    </row>
    <row r="273" spans="2:21">
      <c r="B273" s="5">
        <f t="shared" si="92"/>
        <v>18.243860514527796</v>
      </c>
      <c r="C273" s="5">
        <f t="shared" si="93"/>
        <v>-18.707625759756233</v>
      </c>
      <c r="D273">
        <f t="shared" si="94"/>
        <v>18.243860514527796</v>
      </c>
      <c r="E273" s="5">
        <f t="shared" si="95"/>
        <v>2.7614807038910572E-3</v>
      </c>
      <c r="F273" s="5">
        <f t="shared" si="83"/>
        <v>1.2806787758336444E-3</v>
      </c>
      <c r="G273" s="5">
        <f t="shared" si="84"/>
        <v>-0.94249147239999997</v>
      </c>
      <c r="H273">
        <f t="shared" si="96"/>
        <v>267</v>
      </c>
      <c r="I273">
        <f t="shared" si="85"/>
        <v>4.6600291028248604</v>
      </c>
      <c r="J273">
        <f t="shared" si="78"/>
        <v>19.600000000000001</v>
      </c>
      <c r="K273">
        <f t="shared" si="78"/>
        <v>19.028072000000002</v>
      </c>
      <c r="L273">
        <f t="shared" si="78"/>
        <v>4.7002633929191697</v>
      </c>
      <c r="M273">
        <f t="shared" si="97"/>
        <v>2.8924820586765163</v>
      </c>
      <c r="N273">
        <f t="shared" si="98"/>
        <v>1.3525440784444189</v>
      </c>
      <c r="O273">
        <f t="shared" si="88"/>
        <v>365.34436446684583</v>
      </c>
      <c r="P273">
        <f t="shared" si="89"/>
        <v>0.24184385895838761</v>
      </c>
      <c r="Q273">
        <f t="shared" si="90"/>
        <v>5.5422689798188929E-2</v>
      </c>
      <c r="R273">
        <f t="shared" si="91"/>
        <v>0.23540768375611326</v>
      </c>
      <c r="S273" t="str">
        <f t="shared" si="82"/>
        <v>-</v>
      </c>
      <c r="T273" t="str">
        <f t="shared" si="86"/>
        <v>No</v>
      </c>
      <c r="U273" t="str">
        <f t="shared" si="87"/>
        <v>No</v>
      </c>
    </row>
    <row r="274" spans="2:21">
      <c r="B274" s="5">
        <f t="shared" si="92"/>
        <v>18.319512719514343</v>
      </c>
      <c r="C274" s="5">
        <f t="shared" si="93"/>
        <v>-18.628740999885213</v>
      </c>
      <c r="D274">
        <f t="shared" si="94"/>
        <v>18.319512719514343</v>
      </c>
      <c r="E274" s="5">
        <f t="shared" si="95"/>
        <v>2.7617223022628106E-3</v>
      </c>
      <c r="F274" s="5">
        <f t="shared" si="83"/>
        <v>8.5400263839060587E-4</v>
      </c>
      <c r="G274" s="5">
        <f t="shared" si="84"/>
        <v>-0.94249147239999997</v>
      </c>
      <c r="H274">
        <f t="shared" si="96"/>
        <v>268</v>
      </c>
      <c r="I274">
        <f t="shared" si="85"/>
        <v>4.6774823953448035</v>
      </c>
      <c r="J274">
        <f t="shared" si="78"/>
        <v>19.600000000000001</v>
      </c>
      <c r="K274">
        <f t="shared" si="78"/>
        <v>19.028072000000002</v>
      </c>
      <c r="L274">
        <f t="shared" si="78"/>
        <v>4.7002633929191697</v>
      </c>
      <c r="M274">
        <f t="shared" si="97"/>
        <v>2.9164597262762313</v>
      </c>
      <c r="N274">
        <f t="shared" si="98"/>
        <v>1.3637561971953793</v>
      </c>
      <c r="O274">
        <f t="shared" si="88"/>
        <v>366.70812066404119</v>
      </c>
      <c r="P274">
        <f t="shared" si="89"/>
        <v>0.24091411684587308</v>
      </c>
      <c r="Q274">
        <f t="shared" si="90"/>
        <v>5.5473408767731762E-2</v>
      </c>
      <c r="R274">
        <f t="shared" si="91"/>
        <v>0.23444042444790772</v>
      </c>
      <c r="S274" t="str">
        <f t="shared" si="82"/>
        <v>-</v>
      </c>
      <c r="T274" t="str">
        <f t="shared" si="86"/>
        <v>No</v>
      </c>
      <c r="U274" t="str">
        <f t="shared" si="87"/>
        <v>No</v>
      </c>
    </row>
    <row r="275" spans="2:21">
      <c r="B275" s="5">
        <f t="shared" si="92"/>
        <v>18.395841656089267</v>
      </c>
      <c r="C275" s="5">
        <f t="shared" si="93"/>
        <v>-18.55047122545189</v>
      </c>
      <c r="D275">
        <f t="shared" si="94"/>
        <v>18.395841656089267</v>
      </c>
      <c r="E275" s="5">
        <f t="shared" si="95"/>
        <v>2.7618673791265243E-3</v>
      </c>
      <c r="F275" s="5">
        <f t="shared" si="83"/>
        <v>4.2706636347100414E-4</v>
      </c>
      <c r="G275" s="5">
        <f t="shared" si="84"/>
        <v>-0.94249147239999997</v>
      </c>
      <c r="H275">
        <f t="shared" si="96"/>
        <v>269</v>
      </c>
      <c r="I275">
        <f t="shared" si="85"/>
        <v>4.6949356878647466</v>
      </c>
      <c r="J275">
        <f t="shared" si="78"/>
        <v>19.600000000000001</v>
      </c>
      <c r="K275">
        <f t="shared" si="78"/>
        <v>19.028072000000002</v>
      </c>
      <c r="L275">
        <f t="shared" si="78"/>
        <v>4.7002633929191697</v>
      </c>
      <c r="M275">
        <f t="shared" si="97"/>
        <v>2.9407553997804521</v>
      </c>
      <c r="N275">
        <f t="shared" si="98"/>
        <v>1.3751170176476204</v>
      </c>
      <c r="O275">
        <f t="shared" si="88"/>
        <v>368.08323768168879</v>
      </c>
      <c r="P275">
        <f t="shared" si="89"/>
        <v>0.23997991186218071</v>
      </c>
      <c r="Q275">
        <f t="shared" si="90"/>
        <v>5.550722999959562E-2</v>
      </c>
      <c r="R275">
        <f t="shared" si="91"/>
        <v>0.23347227997163175</v>
      </c>
      <c r="S275" t="str">
        <f t="shared" si="82"/>
        <v>-</v>
      </c>
      <c r="T275" t="str">
        <f t="shared" si="86"/>
        <v>No</v>
      </c>
      <c r="U275" t="str">
        <f t="shared" si="87"/>
        <v>No</v>
      </c>
    </row>
    <row r="276" spans="2:21">
      <c r="B276" s="5">
        <f t="shared" si="92"/>
        <v>18.47283285904</v>
      </c>
      <c r="C276" s="5">
        <f t="shared" si="93"/>
        <v>-18.47283285904</v>
      </c>
      <c r="D276">
        <f t="shared" si="94"/>
        <v>18.47283285904</v>
      </c>
      <c r="E276" s="5">
        <f t="shared" si="95"/>
        <v>2.7619157577283867E-3</v>
      </c>
      <c r="F276" s="5">
        <f t="shared" si="83"/>
        <v>4.4969703510244175E-18</v>
      </c>
      <c r="G276" s="5">
        <f t="shared" si="84"/>
        <v>-0.94249147239999997</v>
      </c>
      <c r="H276">
        <f t="shared" si="96"/>
        <v>270</v>
      </c>
      <c r="I276">
        <f t="shared" si="85"/>
        <v>4.7123889803846897</v>
      </c>
      <c r="J276">
        <f t="shared" si="78"/>
        <v>19.600000000000001</v>
      </c>
      <c r="K276">
        <f t="shared" si="78"/>
        <v>19.028072000000002</v>
      </c>
      <c r="L276">
        <f t="shared" si="78"/>
        <v>4.7002633929191697</v>
      </c>
      <c r="M276">
        <f t="shared" si="97"/>
        <v>2.9653672459091371</v>
      </c>
      <c r="N276">
        <f t="shared" si="98"/>
        <v>1.386625682547056</v>
      </c>
      <c r="O276">
        <f t="shared" si="88"/>
        <v>369.46986336423583</v>
      </c>
      <c r="P276">
        <f t="shared" si="89"/>
        <v>0.23904147971279216</v>
      </c>
      <c r="Q276">
        <f t="shared" si="90"/>
        <v>5.552414319148484E-2</v>
      </c>
      <c r="R276">
        <f t="shared" si="91"/>
        <v>0.23250354523347105</v>
      </c>
      <c r="S276" t="str">
        <f>IF((D276=MAX(D$6:D$366)),"Apogee",IF((D276=MIN(D$6:D$366)),"Perigee","-"))</f>
        <v>-</v>
      </c>
      <c r="T276" t="str">
        <f t="shared" si="86"/>
        <v>No</v>
      </c>
      <c r="U276" t="str">
        <f t="shared" si="87"/>
        <v>No</v>
      </c>
    </row>
    <row r="277" spans="2:21">
      <c r="B277" s="5">
        <f t="shared" si="92"/>
        <v>18.550471225451886</v>
      </c>
      <c r="C277" s="5">
        <f t="shared" si="93"/>
        <v>-18.395841656089271</v>
      </c>
      <c r="D277">
        <f t="shared" si="94"/>
        <v>18.550471225451886</v>
      </c>
      <c r="E277" s="5">
        <f t="shared" si="95"/>
        <v>2.7618673791265239E-3</v>
      </c>
      <c r="F277" s="5">
        <f t="shared" si="83"/>
        <v>-4.270663634709952E-4</v>
      </c>
      <c r="G277" s="5">
        <f t="shared" si="84"/>
        <v>-0.94249147239999997</v>
      </c>
      <c r="H277">
        <f t="shared" si="96"/>
        <v>271</v>
      </c>
      <c r="I277">
        <f t="shared" si="85"/>
        <v>4.7298422729046328</v>
      </c>
      <c r="J277">
        <f t="shared" si="78"/>
        <v>19.600000000000001</v>
      </c>
      <c r="K277">
        <f t="shared" si="78"/>
        <v>19.028072000000002</v>
      </c>
      <c r="L277">
        <f t="shared" si="78"/>
        <v>4.7002633929191697</v>
      </c>
      <c r="M277">
        <f t="shared" si="97"/>
        <v>2.9902931758453279</v>
      </c>
      <c r="N277">
        <f t="shared" si="98"/>
        <v>1.3982812151488175</v>
      </c>
      <c r="O277">
        <f t="shared" si="88"/>
        <v>370.86814457938465</v>
      </c>
      <c r="P277">
        <f t="shared" si="89"/>
        <v>0.23809905976576895</v>
      </c>
      <c r="Q277">
        <f t="shared" si="90"/>
        <v>5.5524143191484604E-2</v>
      </c>
      <c r="R277">
        <f t="shared" si="91"/>
        <v>0.23153451531941141</v>
      </c>
      <c r="S277" t="str">
        <f t="shared" ref="S277:S302" si="99">IF((D277=MAX(D$6:D$366)),"Apogee",IF((D277=MIN(D$6:D$366)),"Perigee","-"))</f>
        <v>-</v>
      </c>
      <c r="T277" t="str">
        <f t="shared" si="86"/>
        <v>No</v>
      </c>
      <c r="U277" t="str">
        <f t="shared" si="87"/>
        <v>No</v>
      </c>
    </row>
    <row r="278" spans="2:21">
      <c r="B278" s="5">
        <f t="shared" si="92"/>
        <v>18.628740999885213</v>
      </c>
      <c r="C278" s="5">
        <f t="shared" si="93"/>
        <v>-18.319512719514346</v>
      </c>
      <c r="D278">
        <f t="shared" si="94"/>
        <v>18.628740999885213</v>
      </c>
      <c r="E278" s="5">
        <f t="shared" si="95"/>
        <v>2.7617223022628106E-3</v>
      </c>
      <c r="F278" s="5">
        <f t="shared" si="83"/>
        <v>-8.5400263839059687E-4</v>
      </c>
      <c r="G278" s="5">
        <f t="shared" si="84"/>
        <v>-0.94249147239999997</v>
      </c>
      <c r="H278">
        <f t="shared" si="96"/>
        <v>272</v>
      </c>
      <c r="I278">
        <f t="shared" si="85"/>
        <v>4.7472955654245759</v>
      </c>
      <c r="J278">
        <f t="shared" si="78"/>
        <v>19.600000000000001</v>
      </c>
      <c r="K278">
        <f t="shared" si="78"/>
        <v>19.028072000000002</v>
      </c>
      <c r="L278">
        <f t="shared" si="78"/>
        <v>4.7002633929191697</v>
      </c>
      <c r="M278">
        <f t="shared" si="97"/>
        <v>3.0155308344754732</v>
      </c>
      <c r="N278">
        <f t="shared" si="98"/>
        <v>1.4100825141859581</v>
      </c>
      <c r="O278">
        <f t="shared" si="88"/>
        <v>372.27822709357059</v>
      </c>
      <c r="P278">
        <f t="shared" si="89"/>
        <v>0.23715289507495649</v>
      </c>
      <c r="Q278">
        <f t="shared" si="90"/>
        <v>5.550722999959485E-2</v>
      </c>
      <c r="R278">
        <f t="shared" si="91"/>
        <v>0.23056548540535157</v>
      </c>
      <c r="S278" t="str">
        <f t="shared" si="99"/>
        <v>-</v>
      </c>
      <c r="T278" t="str">
        <f t="shared" si="86"/>
        <v>No</v>
      </c>
      <c r="U278" t="str">
        <f t="shared" si="87"/>
        <v>No</v>
      </c>
    </row>
    <row r="279" spans="2:21">
      <c r="B279" s="5">
        <f t="shared" si="92"/>
        <v>18.707625759756233</v>
      </c>
      <c r="C279" s="5">
        <f t="shared" si="93"/>
        <v>-18.243860514527796</v>
      </c>
      <c r="D279">
        <f t="shared" si="94"/>
        <v>18.707625759756233</v>
      </c>
      <c r="E279" s="5">
        <f t="shared" si="95"/>
        <v>2.7614807038910572E-3</v>
      </c>
      <c r="F279" s="5">
        <f t="shared" si="83"/>
        <v>-1.2806787758336356E-3</v>
      </c>
      <c r="G279" s="5">
        <f t="shared" si="84"/>
        <v>-0.94249147239999997</v>
      </c>
      <c r="H279">
        <f t="shared" si="96"/>
        <v>273</v>
      </c>
      <c r="I279">
        <f t="shared" si="85"/>
        <v>4.764748857944519</v>
      </c>
      <c r="J279">
        <f t="shared" si="78"/>
        <v>19.600000000000001</v>
      </c>
      <c r="K279">
        <f t="shared" si="78"/>
        <v>19.028072000000002</v>
      </c>
      <c r="L279">
        <f t="shared" si="78"/>
        <v>4.7002633929191697</v>
      </c>
      <c r="M279">
        <f t="shared" si="97"/>
        <v>3.0410775894992579</v>
      </c>
      <c r="N279">
        <f t="shared" si="98"/>
        <v>1.4220283487771326</v>
      </c>
      <c r="O279">
        <f t="shared" si="88"/>
        <v>373.70025544234772</v>
      </c>
      <c r="P279">
        <f t="shared" si="89"/>
        <v>0.23620323240219293</v>
      </c>
      <c r="Q279">
        <f t="shared" si="90"/>
        <v>5.5473408767734107E-2</v>
      </c>
      <c r="R279">
        <f t="shared" si="91"/>
        <v>0.22959675066719093</v>
      </c>
      <c r="S279" t="str">
        <f t="shared" si="99"/>
        <v>-</v>
      </c>
      <c r="T279" t="str">
        <f t="shared" si="86"/>
        <v>No</v>
      </c>
      <c r="U279" t="str">
        <f t="shared" si="87"/>
        <v>No</v>
      </c>
    </row>
    <row r="280" spans="2:21">
      <c r="B280" s="5">
        <f t="shared" si="92"/>
        <v>18.78710840096133</v>
      </c>
      <c r="C280" s="5">
        <f t="shared" si="93"/>
        <v>-18.168898883629797</v>
      </c>
      <c r="D280">
        <f t="shared" si="94"/>
        <v>18.78710840096133</v>
      </c>
      <c r="E280" s="5">
        <f t="shared" si="95"/>
        <v>2.7611428783616654E-3</v>
      </c>
      <c r="F280" s="5">
        <f t="shared" si="83"/>
        <v>-1.7069648061153629E-3</v>
      </c>
      <c r="G280" s="5">
        <f t="shared" si="84"/>
        <v>-0.94249147239999997</v>
      </c>
      <c r="H280">
        <f t="shared" si="96"/>
        <v>274</v>
      </c>
      <c r="I280">
        <f t="shared" si="85"/>
        <v>4.782202150464463</v>
      </c>
      <c r="J280">
        <f t="shared" ref="J280:L343" si="100">J279</f>
        <v>19.600000000000001</v>
      </c>
      <c r="K280">
        <f t="shared" si="100"/>
        <v>19.028072000000002</v>
      </c>
      <c r="L280">
        <f t="shared" si="100"/>
        <v>4.7002633929191697</v>
      </c>
      <c r="M280">
        <f t="shared" si="97"/>
        <v>3.0669305204258723</v>
      </c>
      <c r="N280">
        <f t="shared" si="98"/>
        <v>1.4341173532811833</v>
      </c>
      <c r="O280">
        <f t="shared" si="88"/>
        <v>375.13437279562891</v>
      </c>
      <c r="P280">
        <f t="shared" si="89"/>
        <v>0.23525032223838968</v>
      </c>
      <c r="Q280">
        <f t="shared" si="90"/>
        <v>5.5422689798184661E-2</v>
      </c>
      <c r="R280">
        <f t="shared" si="91"/>
        <v>0.22862860619091477</v>
      </c>
      <c r="S280" t="str">
        <f t="shared" si="99"/>
        <v>-</v>
      </c>
      <c r="T280" t="str">
        <f t="shared" si="86"/>
        <v>No</v>
      </c>
      <c r="U280" t="str">
        <f t="shared" si="87"/>
        <v>No</v>
      </c>
    </row>
    <row r="281" spans="2:21">
      <c r="B281" s="5">
        <f t="shared" si="92"/>
        <v>18.867171123785344</v>
      </c>
      <c r="C281" s="5">
        <f t="shared" si="93"/>
        <v>-18.094641061729337</v>
      </c>
      <c r="D281">
        <f t="shared" si="94"/>
        <v>18.867171123785344</v>
      </c>
      <c r="E281" s="5">
        <f t="shared" si="95"/>
        <v>2.7607092372630027E-3</v>
      </c>
      <c r="F281" s="5">
        <f t="shared" si="83"/>
        <v>-2.1327308783813865E-3</v>
      </c>
      <c r="G281" s="5">
        <f t="shared" si="84"/>
        <v>-0.94249147239999997</v>
      </c>
      <c r="H281">
        <f t="shared" si="96"/>
        <v>275</v>
      </c>
      <c r="I281">
        <f t="shared" si="85"/>
        <v>4.7996554429844061</v>
      </c>
      <c r="J281">
        <f t="shared" si="100"/>
        <v>19.600000000000001</v>
      </c>
      <c r="K281">
        <f t="shared" si="100"/>
        <v>19.028072000000002</v>
      </c>
      <c r="L281">
        <f t="shared" si="100"/>
        <v>4.7002633929191697</v>
      </c>
      <c r="M281">
        <f t="shared" si="97"/>
        <v>3.0930864074752029</v>
      </c>
      <c r="N281">
        <f t="shared" si="98"/>
        <v>1.4463480221072571</v>
      </c>
      <c r="O281">
        <f t="shared" si="88"/>
        <v>376.58072081773616</v>
      </c>
      <c r="P281">
        <f t="shared" si="89"/>
        <v>0.23429441882334179</v>
      </c>
      <c r="Q281">
        <f t="shared" si="90"/>
        <v>5.5355088540423647E-2</v>
      </c>
      <c r="R281">
        <f t="shared" si="91"/>
        <v>0.22766134688270939</v>
      </c>
      <c r="S281" t="str">
        <f t="shared" si="99"/>
        <v>-</v>
      </c>
      <c r="T281" t="str">
        <f t="shared" si="86"/>
        <v>No</v>
      </c>
      <c r="U281" t="str">
        <f t="shared" si="87"/>
        <v>No</v>
      </c>
    </row>
    <row r="282" spans="2:21">
      <c r="B282" s="5">
        <f t="shared" si="92"/>
        <v>18.947795419137183</v>
      </c>
      <c r="C282" s="5">
        <f t="shared" si="93"/>
        <v>-18.021099691363325</v>
      </c>
      <c r="D282">
        <f t="shared" si="94"/>
        <v>18.947795419137183</v>
      </c>
      <c r="E282" s="5">
        <f t="shared" si="95"/>
        <v>2.7601803089199522E-3</v>
      </c>
      <c r="F282" s="5">
        <f t="shared" si="83"/>
        <v>-2.5578473001616488E-3</v>
      </c>
      <c r="G282" s="5">
        <f t="shared" si="84"/>
        <v>-0.94249147239999997</v>
      </c>
      <c r="H282">
        <f t="shared" si="96"/>
        <v>276</v>
      </c>
      <c r="I282">
        <f t="shared" si="85"/>
        <v>4.81710873550435</v>
      </c>
      <c r="J282">
        <f t="shared" si="100"/>
        <v>19.600000000000001</v>
      </c>
      <c r="K282">
        <f t="shared" si="100"/>
        <v>19.028072000000002</v>
      </c>
      <c r="L282">
        <f t="shared" si="100"/>
        <v>4.7002633929191697</v>
      </c>
      <c r="M282">
        <f t="shared" si="97"/>
        <v>3.1195417204041482</v>
      </c>
      <c r="N282">
        <f t="shared" si="98"/>
        <v>1.4587187044899204</v>
      </c>
      <c r="O282">
        <f t="shared" si="88"/>
        <v>378.03943952222608</v>
      </c>
      <c r="P282">
        <f t="shared" si="89"/>
        <v>0.23333578016415477</v>
      </c>
      <c r="Q282">
        <f t="shared" si="90"/>
        <v>5.5270625586467448E-2</v>
      </c>
      <c r="R282">
        <f t="shared" si="91"/>
        <v>0.22669526737913015</v>
      </c>
      <c r="S282" t="str">
        <f t="shared" si="99"/>
        <v>-</v>
      </c>
      <c r="T282" t="str">
        <f t="shared" si="86"/>
        <v>No</v>
      </c>
      <c r="U282" t="str">
        <f t="shared" si="87"/>
        <v>No</v>
      </c>
    </row>
    <row r="283" spans="2:21">
      <c r="B283" s="5">
        <f t="shared" si="92"/>
        <v>19.028962055157496</v>
      </c>
      <c r="C283" s="5">
        <f t="shared" si="93"/>
        <v>-17.948286837982177</v>
      </c>
      <c r="D283">
        <f t="shared" si="94"/>
        <v>19.028962055157496</v>
      </c>
      <c r="E283" s="5">
        <f t="shared" si="95"/>
        <v>2.7595567377502244E-3</v>
      </c>
      <c r="F283" s="5">
        <f t="shared" si="83"/>
        <v>-2.9821845768758372E-3</v>
      </c>
      <c r="G283" s="5">
        <f t="shared" si="84"/>
        <v>-0.94249147239999997</v>
      </c>
      <c r="H283">
        <f t="shared" si="96"/>
        <v>277</v>
      </c>
      <c r="I283">
        <f t="shared" si="85"/>
        <v>4.8345620280242931</v>
      </c>
      <c r="J283">
        <f t="shared" si="100"/>
        <v>19.600000000000001</v>
      </c>
      <c r="K283">
        <f t="shared" si="100"/>
        <v>19.028072000000002</v>
      </c>
      <c r="L283">
        <f t="shared" si="100"/>
        <v>4.7002633929191697</v>
      </c>
      <c r="M283">
        <f t="shared" si="97"/>
        <v>3.1462926072799342</v>
      </c>
      <c r="N283">
        <f t="shared" si="98"/>
        <v>1.4712275992394823</v>
      </c>
      <c r="O283">
        <f t="shared" si="88"/>
        <v>379.51066712146553</v>
      </c>
      <c r="P283">
        <f t="shared" si="89"/>
        <v>0.23237466805209614</v>
      </c>
      <c r="Q283">
        <f t="shared" si="90"/>
        <v>5.5169326664528742E-2</v>
      </c>
      <c r="R283">
        <f t="shared" si="91"/>
        <v>0.22573066195735217</v>
      </c>
      <c r="S283" t="str">
        <f t="shared" si="99"/>
        <v>-</v>
      </c>
      <c r="T283" t="str">
        <f t="shared" si="86"/>
        <v>No</v>
      </c>
      <c r="U283" t="str">
        <f t="shared" si="87"/>
        <v>No</v>
      </c>
    </row>
    <row r="284" spans="2:21">
      <c r="B284" s="5">
        <f t="shared" si="92"/>
        <v>19.110651064245488</v>
      </c>
      <c r="C284" s="5">
        <f t="shared" si="93"/>
        <v>-17.876214005271926</v>
      </c>
      <c r="D284">
        <f t="shared" si="94"/>
        <v>19.110651064245488</v>
      </c>
      <c r="E284" s="5">
        <f t="shared" si="95"/>
        <v>2.7588392834792361E-3</v>
      </c>
      <c r="F284" s="5">
        <f t="shared" si="83"/>
        <v>-3.4056134512788386E-3</v>
      </c>
      <c r="G284" s="5">
        <f t="shared" si="84"/>
        <v>-0.94249147239999997</v>
      </c>
      <c r="H284">
        <f t="shared" si="96"/>
        <v>278</v>
      </c>
      <c r="I284">
        <f t="shared" si="85"/>
        <v>4.8520153205442362</v>
      </c>
      <c r="J284">
        <f t="shared" si="100"/>
        <v>19.600000000000001</v>
      </c>
      <c r="K284">
        <f t="shared" si="100"/>
        <v>19.028072000000002</v>
      </c>
      <c r="L284">
        <f t="shared" si="100"/>
        <v>4.7002633929191697</v>
      </c>
      <c r="M284">
        <f t="shared" si="97"/>
        <v>3.1733348832241082</v>
      </c>
      <c r="N284">
        <f t="shared" si="98"/>
        <v>1.4838727494786121</v>
      </c>
      <c r="O284">
        <f t="shared" si="88"/>
        <v>380.99453987094415</v>
      </c>
      <c r="P284">
        <f t="shared" si="89"/>
        <v>0.23141134807777408</v>
      </c>
      <c r="Q284">
        <f t="shared" si="90"/>
        <v>5.5051222631249633E-2</v>
      </c>
      <c r="R284">
        <f t="shared" si="91"/>
        <v>0.22476782444553156</v>
      </c>
      <c r="S284" t="str">
        <f t="shared" si="99"/>
        <v>-</v>
      </c>
      <c r="T284" t="str">
        <f t="shared" si="86"/>
        <v>No</v>
      </c>
      <c r="U284" t="str">
        <f t="shared" si="87"/>
        <v>No</v>
      </c>
    </row>
    <row r="285" spans="2:21">
      <c r="B285" s="5">
        <f t="shared" si="92"/>
        <v>19.192841730553518</v>
      </c>
      <c r="C285" s="5">
        <f t="shared" si="93"/>
        <v>-17.804892150484971</v>
      </c>
      <c r="D285">
        <f t="shared" si="94"/>
        <v>19.192841730553518</v>
      </c>
      <c r="E285" s="5">
        <f t="shared" si="95"/>
        <v>2.7580288202144997E-3</v>
      </c>
      <c r="F285" s="5">
        <f t="shared" si="83"/>
        <v>-3.8280049428336621E-3</v>
      </c>
      <c r="G285" s="5">
        <f t="shared" si="84"/>
        <v>-0.94249147239999997</v>
      </c>
      <c r="H285">
        <f t="shared" si="96"/>
        <v>279</v>
      </c>
      <c r="I285">
        <f t="shared" si="85"/>
        <v>4.8694686130641793</v>
      </c>
      <c r="J285">
        <f t="shared" si="100"/>
        <v>19.600000000000001</v>
      </c>
      <c r="K285">
        <f t="shared" si="100"/>
        <v>19.028072000000002</v>
      </c>
      <c r="L285">
        <f t="shared" si="100"/>
        <v>4.7002633929191697</v>
      </c>
      <c r="M285">
        <f t="shared" si="97"/>
        <v>3.2006640191527116</v>
      </c>
      <c r="N285">
        <f t="shared" si="98"/>
        <v>1.4966520373771686</v>
      </c>
      <c r="O285">
        <f t="shared" si="88"/>
        <v>382.4911919083213</v>
      </c>
      <c r="P285">
        <f t="shared" si="89"/>
        <v>0.23044608964442123</v>
      </c>
      <c r="Q285">
        <f t="shared" si="90"/>
        <v>5.4916349462274597E-2</v>
      </c>
      <c r="R285">
        <f t="shared" si="91"/>
        <v>0.22380704813330157</v>
      </c>
      <c r="S285" t="str">
        <f t="shared" si="99"/>
        <v>-</v>
      </c>
      <c r="T285" t="str">
        <f t="shared" si="86"/>
        <v>No</v>
      </c>
      <c r="U285" t="str">
        <f t="shared" si="87"/>
        <v>No</v>
      </c>
    </row>
    <row r="286" spans="2:21">
      <c r="B286" s="5">
        <f t="shared" si="92"/>
        <v>19.275512578000139</v>
      </c>
      <c r="C286" s="5">
        <f t="shared" si="93"/>
        <v>-17.734331699753035</v>
      </c>
      <c r="D286">
        <f t="shared" si="94"/>
        <v>19.275512578000139</v>
      </c>
      <c r="E286" s="5">
        <f t="shared" si="95"/>
        <v>2.7571263353806628E-3</v>
      </c>
      <c r="F286" s="5">
        <f t="shared" si="83"/>
        <v>-4.2492303870001816E-3</v>
      </c>
      <c r="G286" s="5">
        <f t="shared" si="84"/>
        <v>-0.94249147239999997</v>
      </c>
      <c r="H286">
        <f t="shared" si="96"/>
        <v>280</v>
      </c>
      <c r="I286">
        <f t="shared" si="85"/>
        <v>4.8869219055841224</v>
      </c>
      <c r="J286">
        <f t="shared" si="100"/>
        <v>19.600000000000001</v>
      </c>
      <c r="K286">
        <f t="shared" si="100"/>
        <v>19.028072000000002</v>
      </c>
      <c r="L286">
        <f t="shared" si="100"/>
        <v>4.7002633929191697</v>
      </c>
      <c r="M286">
        <f t="shared" si="97"/>
        <v>3.2282751305399522</v>
      </c>
      <c r="N286">
        <f t="shared" si="98"/>
        <v>1.5095631788980148</v>
      </c>
      <c r="O286">
        <f t="shared" si="88"/>
        <v>384.00075508721932</v>
      </c>
      <c r="P286">
        <f t="shared" si="89"/>
        <v>0.22947916597913168</v>
      </c>
      <c r="Q286">
        <f t="shared" si="90"/>
        <v>5.476474824125712E-2</v>
      </c>
      <c r="R286">
        <f t="shared" si="91"/>
        <v>0.22284862568243405</v>
      </c>
      <c r="S286" t="str">
        <f t="shared" si="99"/>
        <v>-</v>
      </c>
      <c r="T286" t="str">
        <f t="shared" si="86"/>
        <v>No</v>
      </c>
      <c r="U286" t="str">
        <f t="shared" si="87"/>
        <v>No</v>
      </c>
    </row>
    <row r="287" spans="2:21">
      <c r="B287" s="5">
        <f t="shared" si="92"/>
        <v>19.358641358854229</v>
      </c>
      <c r="C287" s="5">
        <f t="shared" si="93"/>
        <v>-17.664542563357873</v>
      </c>
      <c r="D287">
        <f t="shared" si="94"/>
        <v>19.358641358854229</v>
      </c>
      <c r="E287" s="5">
        <f t="shared" si="95"/>
        <v>2.7561329285164774E-3</v>
      </c>
      <c r="F287" s="5">
        <f t="shared" si="83"/>
        <v>-4.6691614744276029E-3</v>
      </c>
      <c r="G287" s="5">
        <f t="shared" si="84"/>
        <v>-0.94249147239999997</v>
      </c>
      <c r="H287">
        <f t="shared" si="96"/>
        <v>281</v>
      </c>
      <c r="I287">
        <f t="shared" si="85"/>
        <v>4.9043751981040655</v>
      </c>
      <c r="J287">
        <f t="shared" si="100"/>
        <v>19.600000000000001</v>
      </c>
      <c r="K287">
        <f t="shared" si="100"/>
        <v>19.028072000000002</v>
      </c>
      <c r="L287">
        <f t="shared" si="100"/>
        <v>4.7002633929191697</v>
      </c>
      <c r="M287">
        <f t="shared" si="97"/>
        <v>3.2561629662346463</v>
      </c>
      <c r="N287">
        <f t="shared" si="98"/>
        <v>1.522603718567515</v>
      </c>
      <c r="O287">
        <f t="shared" si="88"/>
        <v>385.52335880578681</v>
      </c>
      <c r="P287">
        <f t="shared" si="89"/>
        <v>0.22851085414189079</v>
      </c>
      <c r="Q287">
        <f t="shared" si="90"/>
        <v>5.4596465147410699E-2</v>
      </c>
      <c r="R287">
        <f t="shared" si="91"/>
        <v>0.22189284903769219</v>
      </c>
      <c r="S287" t="str">
        <f t="shared" si="99"/>
        <v>-</v>
      </c>
      <c r="T287" t="str">
        <f t="shared" si="86"/>
        <v>No</v>
      </c>
      <c r="U287" t="str">
        <f t="shared" si="87"/>
        <v>No</v>
      </c>
    </row>
    <row r="288" spans="2:21">
      <c r="B288" s="5">
        <f t="shared" si="92"/>
        <v>19.44220504294433</v>
      </c>
      <c r="C288" s="5">
        <f t="shared" si="93"/>
        <v>-17.595534150936597</v>
      </c>
      <c r="D288">
        <f t="shared" si="94"/>
        <v>19.44220504294433</v>
      </c>
      <c r="E288" s="5">
        <f t="shared" si="95"/>
        <v>2.7550498099351848E-3</v>
      </c>
      <c r="F288" s="5">
        <f t="shared" si="83"/>
        <v>-5.0876702900387507E-3</v>
      </c>
      <c r="G288" s="5">
        <f t="shared" si="84"/>
        <v>-0.94249147239999997</v>
      </c>
      <c r="H288">
        <f t="shared" si="96"/>
        <v>282</v>
      </c>
      <c r="I288">
        <f t="shared" si="85"/>
        <v>4.9218284906240095</v>
      </c>
      <c r="J288">
        <f t="shared" si="100"/>
        <v>19.600000000000001</v>
      </c>
      <c r="K288">
        <f t="shared" si="100"/>
        <v>19.028072000000002</v>
      </c>
      <c r="L288">
        <f t="shared" si="100"/>
        <v>4.7002633929191697</v>
      </c>
      <c r="M288">
        <f t="shared" si="97"/>
        <v>3.2843218973606145</v>
      </c>
      <c r="N288">
        <f t="shared" si="98"/>
        <v>1.5357710242852831</v>
      </c>
      <c r="O288">
        <f t="shared" si="88"/>
        <v>387.0591298300721</v>
      </c>
      <c r="P288">
        <f t="shared" si="89"/>
        <v>0.22754143503215216</v>
      </c>
      <c r="Q288">
        <f t="shared" si="90"/>
        <v>5.4411551441394451E-2</v>
      </c>
      <c r="R288">
        <f t="shared" si="91"/>
        <v>0.22094000933790059</v>
      </c>
      <c r="S288" t="str">
        <f t="shared" si="99"/>
        <v>-</v>
      </c>
      <c r="T288" t="str">
        <f t="shared" si="86"/>
        <v>No</v>
      </c>
      <c r="U288" t="str">
        <f t="shared" si="87"/>
        <v>No</v>
      </c>
    </row>
    <row r="289" spans="2:21">
      <c r="B289" s="5">
        <f t="shared" si="92"/>
        <v>19.52617980754933</v>
      </c>
      <c r="C289" s="5">
        <f t="shared" si="93"/>
        <v>-17.527315386600357</v>
      </c>
      <c r="D289">
        <f t="shared" si="94"/>
        <v>19.52617980754933</v>
      </c>
      <c r="E289" s="5">
        <f t="shared" si="95"/>
        <v>2.7538782992499356E-3</v>
      </c>
      <c r="F289" s="5">
        <f t="shared" si="83"/>
        <v>-5.5046293519941634E-3</v>
      </c>
      <c r="G289" s="5">
        <f t="shared" si="84"/>
        <v>-0.94249147239999997</v>
      </c>
      <c r="H289">
        <f t="shared" si="96"/>
        <v>283</v>
      </c>
      <c r="I289">
        <f t="shared" si="85"/>
        <v>4.9392817831439526</v>
      </c>
      <c r="J289">
        <f t="shared" si="100"/>
        <v>19.600000000000001</v>
      </c>
      <c r="K289">
        <f t="shared" si="100"/>
        <v>19.028072000000002</v>
      </c>
      <c r="L289">
        <f t="shared" si="100"/>
        <v>4.7002633929191697</v>
      </c>
      <c r="M289">
        <f t="shared" si="97"/>
        <v>3.3127459063341305</v>
      </c>
      <c r="N289">
        <f t="shared" si="98"/>
        <v>1.5490622821886666</v>
      </c>
      <c r="O289">
        <f t="shared" si="88"/>
        <v>388.60819211226078</v>
      </c>
      <c r="P289">
        <f t="shared" si="89"/>
        <v>0.22657119339280057</v>
      </c>
      <c r="Q289">
        <f t="shared" si="90"/>
        <v>5.4210063449709425E-2</v>
      </c>
      <c r="R289">
        <f t="shared" si="91"/>
        <v>0.21999039682726226</v>
      </c>
      <c r="S289" t="str">
        <f t="shared" si="99"/>
        <v>-</v>
      </c>
      <c r="T289" t="str">
        <f t="shared" si="86"/>
        <v>No</v>
      </c>
      <c r="U289" t="str">
        <f t="shared" si="87"/>
        <v>No</v>
      </c>
    </row>
    <row r="290" spans="2:21">
      <c r="B290" s="5">
        <f t="shared" si="92"/>
        <v>19.610541028028127</v>
      </c>
      <c r="C290" s="5">
        <f t="shared" si="93"/>
        <v>-17.459894723946441</v>
      </c>
      <c r="D290">
        <f t="shared" si="94"/>
        <v>19.610541028028127</v>
      </c>
      <c r="E290" s="5">
        <f t="shared" si="95"/>
        <v>2.7526198237660419E-3</v>
      </c>
      <c r="F290" s="5">
        <f t="shared" si="83"/>
        <v>-5.9199116505244164E-3</v>
      </c>
      <c r="G290" s="5">
        <f t="shared" si="84"/>
        <v>-0.94249147239999997</v>
      </c>
      <c r="H290">
        <f t="shared" si="96"/>
        <v>284</v>
      </c>
      <c r="I290">
        <f t="shared" si="85"/>
        <v>4.9567350756638957</v>
      </c>
      <c r="J290">
        <f t="shared" si="100"/>
        <v>19.600000000000001</v>
      </c>
      <c r="K290">
        <f t="shared" si="100"/>
        <v>19.028072000000002</v>
      </c>
      <c r="L290">
        <f t="shared" si="100"/>
        <v>4.7002633929191697</v>
      </c>
      <c r="M290">
        <f t="shared" si="97"/>
        <v>3.3414285760335454</v>
      </c>
      <c r="N290">
        <f t="shared" si="98"/>
        <v>1.5624744915883932</v>
      </c>
      <c r="O290">
        <f t="shared" si="88"/>
        <v>390.17066660384916</v>
      </c>
      <c r="P290">
        <f t="shared" si="89"/>
        <v>0.22560041781127008</v>
      </c>
      <c r="Q290">
        <f t="shared" si="90"/>
        <v>5.3992062547553475E-2</v>
      </c>
      <c r="R290">
        <f t="shared" si="91"/>
        <v>0.21904430076694692</v>
      </c>
      <c r="S290" t="str">
        <f t="shared" si="99"/>
        <v>-</v>
      </c>
      <c r="T290" t="str">
        <f t="shared" si="86"/>
        <v>No</v>
      </c>
      <c r="U290" t="str">
        <f t="shared" si="87"/>
        <v>No</v>
      </c>
    </row>
    <row r="291" spans="2:21">
      <c r="B291" s="5">
        <f t="shared" si="92"/>
        <v>19.695263269247519</v>
      </c>
      <c r="C291" s="5">
        <f t="shared" si="93"/>
        <v>-17.393280160945444</v>
      </c>
      <c r="D291">
        <f t="shared" si="94"/>
        <v>19.695263269247519</v>
      </c>
      <c r="E291" s="5">
        <f t="shared" si="95"/>
        <v>2.7512759167420265E-3</v>
      </c>
      <c r="F291" s="5">
        <f t="shared" si="83"/>
        <v>-6.3333906866184482E-3</v>
      </c>
      <c r="G291" s="5">
        <f t="shared" si="84"/>
        <v>-0.94249147239999997</v>
      </c>
      <c r="H291">
        <f t="shared" si="96"/>
        <v>285</v>
      </c>
      <c r="I291">
        <f t="shared" si="85"/>
        <v>4.9741883681838388</v>
      </c>
      <c r="J291">
        <f t="shared" si="100"/>
        <v>19.600000000000001</v>
      </c>
      <c r="K291">
        <f t="shared" si="100"/>
        <v>19.028072000000002</v>
      </c>
      <c r="L291">
        <f t="shared" si="100"/>
        <v>4.7002633929191697</v>
      </c>
      <c r="M291">
        <f t="shared" si="97"/>
        <v>3.3703630791581434</v>
      </c>
      <c r="N291">
        <f t="shared" si="98"/>
        <v>1.5760044599926961</v>
      </c>
      <c r="O291">
        <f t="shared" si="88"/>
        <v>391.74667106384186</v>
      </c>
      <c r="P291">
        <f t="shared" si="89"/>
        <v>0.22462940071758816</v>
      </c>
      <c r="Q291">
        <f t="shared" si="90"/>
        <v>5.3757615140115046E-2</v>
      </c>
      <c r="R291">
        <f t="shared" si="91"/>
        <v>0.21810200934697985</v>
      </c>
      <c r="S291" t="str">
        <f t="shared" si="99"/>
        <v>-</v>
      </c>
      <c r="T291" t="str">
        <f t="shared" si="86"/>
        <v>No</v>
      </c>
      <c r="U291" t="str">
        <f t="shared" si="87"/>
        <v>No</v>
      </c>
    </row>
    <row r="292" spans="2:21">
      <c r="B292" s="5">
        <f t="shared" si="92"/>
        <v>19.780320277868995</v>
      </c>
      <c r="C292" s="5">
        <f t="shared" si="93"/>
        <v>-17.327479254686544</v>
      </c>
      <c r="D292">
        <f t="shared" si="94"/>
        <v>19.780320277868995</v>
      </c>
      <c r="E292" s="5">
        <f t="shared" si="95"/>
        <v>2.7498482155215863E-3</v>
      </c>
      <c r="F292" s="5">
        <f t="shared" si="83"/>
        <v>-6.7449405105564023E-3</v>
      </c>
      <c r="G292" s="5">
        <f t="shared" si="84"/>
        <v>-0.94249147239999997</v>
      </c>
      <c r="H292">
        <f t="shared" si="96"/>
        <v>286</v>
      </c>
      <c r="I292">
        <f t="shared" si="85"/>
        <v>4.9916416607037819</v>
      </c>
      <c r="J292">
        <f t="shared" si="100"/>
        <v>19.600000000000001</v>
      </c>
      <c r="K292">
        <f t="shared" si="100"/>
        <v>19.028072000000002</v>
      </c>
      <c r="L292">
        <f t="shared" si="100"/>
        <v>4.7002633929191697</v>
      </c>
      <c r="M292">
        <f t="shared" si="97"/>
        <v>3.3995421678152589</v>
      </c>
      <c r="N292">
        <f t="shared" si="98"/>
        <v>1.5896487982381833</v>
      </c>
      <c r="O292">
        <f t="shared" si="88"/>
        <v>393.33631986208002</v>
      </c>
      <c r="P292">
        <f t="shared" si="89"/>
        <v>0.22365843837911556</v>
      </c>
      <c r="Q292">
        <f t="shared" si="90"/>
        <v>5.3506792642340296E-2</v>
      </c>
      <c r="R292">
        <f t="shared" si="91"/>
        <v>0.21716380959845547</v>
      </c>
      <c r="S292" t="str">
        <f t="shared" si="99"/>
        <v>-</v>
      </c>
      <c r="T292" t="str">
        <f t="shared" si="86"/>
        <v>No</v>
      </c>
      <c r="U292" t="str">
        <f t="shared" si="87"/>
        <v>No</v>
      </c>
    </row>
    <row r="293" spans="2:21">
      <c r="B293" s="5">
        <f t="shared" si="92"/>
        <v>19.86568497555653</v>
      </c>
      <c r="C293" s="5">
        <f t="shared" si="93"/>
        <v>-17.262499135965324</v>
      </c>
      <c r="D293">
        <f t="shared" si="94"/>
        <v>19.86568497555653</v>
      </c>
      <c r="E293" s="5">
        <f t="shared" si="95"/>
        <v>2.7483384595387377E-3</v>
      </c>
      <c r="F293" s="5">
        <f t="shared" si="83"/>
        <v>-7.154435760275156E-3</v>
      </c>
      <c r="G293" s="5">
        <f t="shared" si="84"/>
        <v>-0.94249147239999997</v>
      </c>
      <c r="H293">
        <f t="shared" si="96"/>
        <v>287</v>
      </c>
      <c r="I293">
        <f t="shared" si="85"/>
        <v>5.0090949532237259</v>
      </c>
      <c r="J293">
        <f t="shared" si="100"/>
        <v>19.600000000000001</v>
      </c>
      <c r="K293">
        <f t="shared" si="100"/>
        <v>19.028072000000002</v>
      </c>
      <c r="L293">
        <f t="shared" si="100"/>
        <v>4.7002633929191697</v>
      </c>
      <c r="M293">
        <f t="shared" si="97"/>
        <v>3.4289581633766444</v>
      </c>
      <c r="N293">
        <f>M293/J293/K293/PI()*$K$3</f>
        <v>1.6034039157466058</v>
      </c>
      <c r="O293">
        <f t="shared" si="88"/>
        <v>394.9397237778266</v>
      </c>
      <c r="P293">
        <f t="shared" si="89"/>
        <v>0.22268783089174216</v>
      </c>
      <c r="Q293">
        <f t="shared" si="90"/>
        <v>5.3239671457198344E-2</v>
      </c>
      <c r="R293">
        <f t="shared" si="91"/>
        <v>0.21622998730610593</v>
      </c>
      <c r="S293" t="str">
        <f t="shared" si="99"/>
        <v>-</v>
      </c>
      <c r="T293" t="str">
        <f t="shared" si="86"/>
        <v>No</v>
      </c>
      <c r="U293" t="str">
        <f t="shared" si="87"/>
        <v>No</v>
      </c>
    </row>
    <row r="294" spans="2:21">
      <c r="B294" s="5">
        <f t="shared" si="92"/>
        <v>19.951329453168565</v>
      </c>
      <c r="C294" s="5">
        <f t="shared" si="93"/>
        <v>-17.19834652369984</v>
      </c>
      <c r="D294">
        <f t="shared" si="94"/>
        <v>19.951329453168565</v>
      </c>
      <c r="E294" s="5">
        <f t="shared" si="95"/>
        <v>2.7467484881985855E-3</v>
      </c>
      <c r="F294" s="5">
        <f t="shared" si="83"/>
        <v>-7.561751699554733E-3</v>
      </c>
      <c r="G294" s="5">
        <f t="shared" si="84"/>
        <v>-0.94249147239999997</v>
      </c>
      <c r="H294">
        <f t="shared" si="96"/>
        <v>288</v>
      </c>
      <c r="I294">
        <f t="shared" si="85"/>
        <v>5.026548245743669</v>
      </c>
      <c r="J294">
        <f t="shared" si="100"/>
        <v>19.600000000000001</v>
      </c>
      <c r="K294">
        <f t="shared" si="100"/>
        <v>19.028072000000002</v>
      </c>
      <c r="L294">
        <f t="shared" si="100"/>
        <v>4.7002633929191697</v>
      </c>
      <c r="M294">
        <f t="shared" si="97"/>
        <v>3.4586029466470065</v>
      </c>
      <c r="N294">
        <f t="shared" ref="N294:N318" si="101">M294/J294/K294/PI()*$K$3</f>
        <v>1.617266015927598</v>
      </c>
      <c r="O294">
        <f t="shared" si="88"/>
        <v>396.55698979375421</v>
      </c>
      <c r="P294">
        <f t="shared" si="89"/>
        <v>0.22171788216726357</v>
      </c>
      <c r="Q294">
        <f t="shared" si="90"/>
        <v>5.2956332952382813E-2</v>
      </c>
      <c r="R294">
        <f t="shared" si="91"/>
        <v>0.21530082692124744</v>
      </c>
      <c r="S294" t="str">
        <f t="shared" si="99"/>
        <v>-</v>
      </c>
      <c r="T294" t="str">
        <f t="shared" si="86"/>
        <v>No</v>
      </c>
      <c r="U294" t="str">
        <f t="shared" si="87"/>
        <v>No</v>
      </c>
    </row>
    <row r="295" spans="2:21">
      <c r="B295" s="5">
        <f t="shared" si="92"/>
        <v>20.037224965998583</v>
      </c>
      <c r="C295" s="5">
        <f t="shared" si="93"/>
        <v>-17.135027739161949</v>
      </c>
      <c r="D295">
        <f t="shared" si="94"/>
        <v>20.037224965998583</v>
      </c>
      <c r="E295" s="5">
        <f t="shared" si="95"/>
        <v>2.7450802386362917E-3</v>
      </c>
      <c r="F295" s="5">
        <f t="shared" si="83"/>
        <v>-7.9667642560142943E-3</v>
      </c>
      <c r="G295" s="5">
        <f t="shared" si="84"/>
        <v>-0.94249147239999997</v>
      </c>
      <c r="H295">
        <f t="shared" si="96"/>
        <v>289</v>
      </c>
      <c r="I295">
        <f t="shared" si="85"/>
        <v>5.0440015382636121</v>
      </c>
      <c r="J295">
        <f t="shared" si="100"/>
        <v>19.600000000000001</v>
      </c>
      <c r="K295">
        <f t="shared" si="100"/>
        <v>19.028072000000002</v>
      </c>
      <c r="L295">
        <f t="shared" si="100"/>
        <v>4.7002633929191697</v>
      </c>
      <c r="M295">
        <f t="shared" si="97"/>
        <v>3.4884679483894931</v>
      </c>
      <c r="N295">
        <f t="shared" si="101"/>
        <v>1.631231091748333</v>
      </c>
      <c r="O295">
        <f t="shared" si="88"/>
        <v>398.18822088550257</v>
      </c>
      <c r="P295">
        <f t="shared" si="89"/>
        <v>0.22074889991669494</v>
      </c>
      <c r="Q295">
        <f t="shared" si="90"/>
        <v>5.2656863435551406E-2</v>
      </c>
      <c r="R295">
        <f t="shared" si="91"/>
        <v>0.21437661147513432</v>
      </c>
      <c r="S295" t="str">
        <f t="shared" si="99"/>
        <v>-</v>
      </c>
      <c r="T295" t="str">
        <f t="shared" si="86"/>
        <v>No</v>
      </c>
      <c r="U295" t="str">
        <f t="shared" si="87"/>
        <v>No</v>
      </c>
    </row>
    <row r="296" spans="2:21">
      <c r="B296" s="5">
        <f t="shared" si="92"/>
        <v>20.123341930129428</v>
      </c>
      <c r="C296" s="5">
        <f t="shared" si="93"/>
        <v>-17.072548720012065</v>
      </c>
      <c r="D296">
        <f t="shared" si="94"/>
        <v>20.123341930129428</v>
      </c>
      <c r="E296" s="5">
        <f t="shared" si="95"/>
        <v>2.7433357433569732E-3</v>
      </c>
      <c r="F296" s="5">
        <f t="shared" si="83"/>
        <v>-8.369350058905713E-3</v>
      </c>
      <c r="G296" s="5">
        <f t="shared" si="84"/>
        <v>-0.94249147239999997</v>
      </c>
      <c r="H296">
        <f t="shared" si="96"/>
        <v>290</v>
      </c>
      <c r="I296">
        <f t="shared" si="85"/>
        <v>5.0614548307835561</v>
      </c>
      <c r="J296">
        <f t="shared" si="100"/>
        <v>19.600000000000001</v>
      </c>
      <c r="K296">
        <f t="shared" si="100"/>
        <v>19.028072000000002</v>
      </c>
      <c r="L296">
        <f t="shared" si="100"/>
        <v>4.7002633929191697</v>
      </c>
      <c r="M296">
        <f t="shared" si="97"/>
        <v>3.5185441402547801</v>
      </c>
      <c r="N296">
        <f t="shared" si="101"/>
        <v>1.6452949214919013</v>
      </c>
      <c r="O296">
        <f t="shared" si="88"/>
        <v>399.83351580699446</v>
      </c>
      <c r="P296">
        <f t="shared" si="89"/>
        <v>0.21978119562922149</v>
      </c>
      <c r="Q296">
        <f t="shared" si="90"/>
        <v>5.2341354128022766E-2</v>
      </c>
      <c r="R296">
        <f t="shared" si="91"/>
        <v>0.21345762249274455</v>
      </c>
      <c r="S296" t="str">
        <f t="shared" si="99"/>
        <v>-</v>
      </c>
      <c r="T296" t="str">
        <f t="shared" si="86"/>
        <v>No</v>
      </c>
      <c r="U296" t="str">
        <f t="shared" si="87"/>
        <v>No</v>
      </c>
    </row>
    <row r="297" spans="2:21">
      <c r="B297" s="5">
        <f t="shared" si="92"/>
        <v>20.209649919967333</v>
      </c>
      <c r="C297" s="5">
        <f t="shared" si="93"/>
        <v>-17.010915034126768</v>
      </c>
      <c r="D297">
        <f t="shared" si="94"/>
        <v>20.209649919967333</v>
      </c>
      <c r="E297" s="5">
        <f t="shared" si="95"/>
        <v>2.74151712775941E-3</v>
      </c>
      <c r="F297" s="5">
        <f t="shared" si="83"/>
        <v>-8.7693864766934561E-3</v>
      </c>
      <c r="G297" s="5">
        <f t="shared" si="84"/>
        <v>-0.94249147239999997</v>
      </c>
      <c r="H297">
        <f t="shared" si="96"/>
        <v>291</v>
      </c>
      <c r="I297">
        <f t="shared" si="85"/>
        <v>5.0789081233034992</v>
      </c>
      <c r="J297">
        <f t="shared" si="100"/>
        <v>19.600000000000001</v>
      </c>
      <c r="K297">
        <f t="shared" si="100"/>
        <v>19.028072000000002</v>
      </c>
      <c r="L297">
        <f t="shared" si="100"/>
        <v>4.7002633929191697</v>
      </c>
      <c r="M297">
        <f t="shared" si="97"/>
        <v>3.5488220261621319</v>
      </c>
      <c r="N297">
        <f t="shared" si="101"/>
        <v>1.6594530647270376</v>
      </c>
      <c r="O297">
        <f t="shared" si="88"/>
        <v>401.49296887172147</v>
      </c>
      <c r="P297">
        <f t="shared" si="89"/>
        <v>0.21881508454650664</v>
      </c>
      <c r="Q297">
        <f t="shared" si="90"/>
        <v>5.2009901136976296E-2</v>
      </c>
      <c r="R297">
        <f t="shared" si="91"/>
        <v>0.21254413990702453</v>
      </c>
      <c r="S297" t="str">
        <f t="shared" si="99"/>
        <v>-</v>
      </c>
      <c r="T297" t="str">
        <f t="shared" si="86"/>
        <v>No</v>
      </c>
      <c r="U297" t="str">
        <f t="shared" si="87"/>
        <v>No</v>
      </c>
    </row>
    <row r="298" spans="2:21">
      <c r="B298" s="5">
        <f t="shared" si="92"/>
        <v>20.296117667022191</v>
      </c>
      <c r="C298" s="5">
        <f t="shared" si="93"/>
        <v>-16.950131893209537</v>
      </c>
      <c r="D298">
        <f t="shared" si="94"/>
        <v>20.296117667022191</v>
      </c>
      <c r="E298" s="5">
        <f t="shared" si="95"/>
        <v>2.7396266075465706E-3</v>
      </c>
      <c r="F298" s="5">
        <f t="shared" si="83"/>
        <v>-9.1667516544094441E-3</v>
      </c>
      <c r="G298" s="5">
        <f t="shared" si="84"/>
        <v>-0.94249147239999997</v>
      </c>
      <c r="H298">
        <f t="shared" si="96"/>
        <v>292</v>
      </c>
      <c r="I298">
        <f t="shared" si="85"/>
        <v>5.0963614158234423</v>
      </c>
      <c r="J298">
        <f t="shared" si="100"/>
        <v>19.600000000000001</v>
      </c>
      <c r="K298">
        <f t="shared" si="100"/>
        <v>19.028072000000002</v>
      </c>
      <c r="L298">
        <f t="shared" si="100"/>
        <v>4.7002633929191697</v>
      </c>
      <c r="M298">
        <f t="shared" si="97"/>
        <v>3.5792916341825278</v>
      </c>
      <c r="N298">
        <f t="shared" si="101"/>
        <v>1.6737008585126161</v>
      </c>
      <c r="O298">
        <f t="shared" si="88"/>
        <v>403.1666697302341</v>
      </c>
      <c r="P298">
        <f t="shared" si="89"/>
        <v>0.21785088563207175</v>
      </c>
      <c r="Q298">
        <f t="shared" si="90"/>
        <v>5.1662605426216937E-2</v>
      </c>
      <c r="R298">
        <f t="shared" si="91"/>
        <v>0.21163644197361908</v>
      </c>
      <c r="S298" t="str">
        <f t="shared" si="99"/>
        <v>-</v>
      </c>
      <c r="T298" t="str">
        <f t="shared" si="86"/>
        <v>No</v>
      </c>
      <c r="U298" t="str">
        <f t="shared" si="87"/>
        <v>No</v>
      </c>
    </row>
    <row r="299" spans="2:21">
      <c r="B299" s="5">
        <f t="shared" si="92"/>
        <v>20.382713060000711</v>
      </c>
      <c r="C299" s="5">
        <f t="shared" si="93"/>
        <v>-16.890204166176328</v>
      </c>
      <c r="D299">
        <f t="shared" si="94"/>
        <v>20.382713060000711</v>
      </c>
      <c r="E299" s="5">
        <f t="shared" si="95"/>
        <v>2.7376664860261218E-3</v>
      </c>
      <c r="F299" s="5">
        <f t="shared" si="83"/>
        <v>-9.5613245507711799E-3</v>
      </c>
      <c r="G299" s="5">
        <f t="shared" si="84"/>
        <v>-0.94249147239999997</v>
      </c>
      <c r="H299">
        <f t="shared" si="96"/>
        <v>293</v>
      </c>
      <c r="I299">
        <f t="shared" si="85"/>
        <v>5.1138147083433854</v>
      </c>
      <c r="J299">
        <f t="shared" si="100"/>
        <v>19.600000000000001</v>
      </c>
      <c r="K299">
        <f t="shared" si="100"/>
        <v>19.028072000000002</v>
      </c>
      <c r="L299">
        <f t="shared" si="100"/>
        <v>4.7002633929191697</v>
      </c>
      <c r="M299">
        <f t="shared" si="97"/>
        <v>3.6099425089755051</v>
      </c>
      <c r="N299">
        <f t="shared" si="101"/>
        <v>1.6880334138610671</v>
      </c>
      <c r="O299">
        <f t="shared" si="88"/>
        <v>404.8547031440952</v>
      </c>
      <c r="P299">
        <f t="shared" si="89"/>
        <v>0.21688892153540484</v>
      </c>
      <c r="Q299">
        <f t="shared" si="90"/>
        <v>5.1299572785380373E-2</v>
      </c>
      <c r="R299">
        <f t="shared" si="91"/>
        <v>0.21073480518611176</v>
      </c>
      <c r="S299" t="str">
        <f t="shared" si="99"/>
        <v>-</v>
      </c>
      <c r="T299" t="str">
        <f t="shared" si="86"/>
        <v>No</v>
      </c>
      <c r="U299" t="str">
        <f t="shared" si="87"/>
        <v>No</v>
      </c>
    </row>
    <row r="300" spans="2:21">
      <c r="B300" s="5">
        <f t="shared" si="92"/>
        <v>20.469403146279394</v>
      </c>
      <c r="C300" s="5">
        <f t="shared" si="93"/>
        <v>-16.831136392308178</v>
      </c>
      <c r="D300">
        <f t="shared" si="94"/>
        <v>20.469403146279394</v>
      </c>
      <c r="E300" s="5">
        <f t="shared" si="95"/>
        <v>2.7356391513042042E-3</v>
      </c>
      <c r="F300" s="5">
        <f t="shared" si="83"/>
        <v>-9.9529849750521222E-3</v>
      </c>
      <c r="G300" s="5">
        <f t="shared" si="84"/>
        <v>-0.94249147239999997</v>
      </c>
      <c r="H300">
        <f t="shared" si="96"/>
        <v>294</v>
      </c>
      <c r="I300">
        <f t="shared" si="85"/>
        <v>5.1312680008633285</v>
      </c>
      <c r="J300">
        <f t="shared" si="100"/>
        <v>19.600000000000001</v>
      </c>
      <c r="K300">
        <f t="shared" si="100"/>
        <v>19.028072000000002</v>
      </c>
      <c r="L300">
        <f t="shared" si="100"/>
        <v>4.7002633929191697</v>
      </c>
      <c r="M300">
        <f t="shared" si="97"/>
        <v>3.6407637048328385</v>
      </c>
      <c r="N300">
        <f t="shared" si="101"/>
        <v>1.7024456124855545</v>
      </c>
      <c r="O300">
        <f t="shared" si="88"/>
        <v>406.55714875658077</v>
      </c>
      <c r="P300">
        <f t="shared" si="89"/>
        <v>0.21592951855051262</v>
      </c>
      <c r="Q300">
        <f t="shared" si="90"/>
        <v>5.0920913797719562E-2</v>
      </c>
      <c r="R300">
        <f t="shared" si="91"/>
        <v>0.20983950419180222</v>
      </c>
      <c r="S300" t="str">
        <f t="shared" si="99"/>
        <v>-</v>
      </c>
      <c r="T300" t="str">
        <f t="shared" si="86"/>
        <v>No</v>
      </c>
      <c r="U300" t="str">
        <f t="shared" si="87"/>
        <v>No</v>
      </c>
    </row>
    <row r="301" spans="2:21">
      <c r="B301" s="5">
        <f t="shared" si="92"/>
        <v>20.556154134823991</v>
      </c>
      <c r="C301" s="5">
        <f t="shared" si="93"/>
        <v>-16.772932794164507</v>
      </c>
      <c r="D301">
        <f t="shared" si="94"/>
        <v>20.556154134823991</v>
      </c>
      <c r="E301" s="5">
        <f t="shared" si="95"/>
        <v>2.7335470733758872E-3</v>
      </c>
      <c r="F301" s="5">
        <f t="shared" si="83"/>
        <v>-1.0341613623692932E-2</v>
      </c>
      <c r="G301" s="5">
        <f t="shared" si="84"/>
        <v>-0.94249147239999997</v>
      </c>
      <c r="H301">
        <f t="shared" si="96"/>
        <v>295</v>
      </c>
      <c r="I301">
        <f t="shared" si="85"/>
        <v>5.1487212933832716</v>
      </c>
      <c r="J301">
        <f t="shared" si="100"/>
        <v>19.600000000000001</v>
      </c>
      <c r="K301">
        <f t="shared" si="100"/>
        <v>19.028072000000002</v>
      </c>
      <c r="L301">
        <f t="shared" si="100"/>
        <v>4.7002633929191697</v>
      </c>
      <c r="M301">
        <f t="shared" si="97"/>
        <v>3.6717437793835113</v>
      </c>
      <c r="N301">
        <f t="shared" si="101"/>
        <v>1.7169321038563781</v>
      </c>
      <c r="O301">
        <f t="shared" si="88"/>
        <v>408.27408086043715</v>
      </c>
      <c r="P301">
        <f t="shared" si="89"/>
        <v>0.21497300656857554</v>
      </c>
      <c r="Q301">
        <f t="shared" si="90"/>
        <v>5.0526743806436722E-2</v>
      </c>
      <c r="R301">
        <f t="shared" si="91"/>
        <v>0.20895081170804655</v>
      </c>
      <c r="S301" t="str">
        <f t="shared" si="99"/>
        <v>-</v>
      </c>
      <c r="T301" t="str">
        <f t="shared" si="86"/>
        <v>No</v>
      </c>
      <c r="U301" t="str">
        <f t="shared" si="87"/>
        <v>No</v>
      </c>
    </row>
    <row r="302" spans="2:21">
      <c r="B302" s="5">
        <f t="shared" si="92"/>
        <v>20.642931400621602</v>
      </c>
      <c r="C302" s="5">
        <f t="shared" si="93"/>
        <v>-16.715597290251196</v>
      </c>
      <c r="D302">
        <f t="shared" si="94"/>
        <v>20.642931400621602</v>
      </c>
      <c r="E302" s="5">
        <f t="shared" si="95"/>
        <v>2.731392801115869E-3</v>
      </c>
      <c r="F302" s="5">
        <f t="shared" si="83"/>
        <v>-1.0727092116642526E-2</v>
      </c>
      <c r="G302" s="5">
        <f t="shared" si="84"/>
        <v>-0.94249147239999997</v>
      </c>
      <c r="H302">
        <f t="shared" si="96"/>
        <v>296</v>
      </c>
      <c r="I302">
        <f t="shared" si="85"/>
        <v>5.1661745859032155</v>
      </c>
      <c r="J302">
        <f t="shared" si="100"/>
        <v>19.600000000000001</v>
      </c>
      <c r="K302">
        <f t="shared" si="100"/>
        <v>19.028072000000002</v>
      </c>
      <c r="L302">
        <f t="shared" si="100"/>
        <v>4.7002633929191697</v>
      </c>
      <c r="M302">
        <f t="shared" si="97"/>
        <v>3.7028707880156162</v>
      </c>
      <c r="N302">
        <f t="shared" si="101"/>
        <v>1.7314873025926167</v>
      </c>
      <c r="O302">
        <f t="shared" si="88"/>
        <v>410.00556816302975</v>
      </c>
      <c r="P302">
        <f t="shared" si="89"/>
        <v>0.21401971902435785</v>
      </c>
      <c r="Q302">
        <f t="shared" si="90"/>
        <v>5.0117182879525879E-2</v>
      </c>
      <c r="R302">
        <f t="shared" si="91"/>
        <v>0.20806899843918419</v>
      </c>
      <c r="S302" t="str">
        <f t="shared" si="99"/>
        <v>-</v>
      </c>
      <c r="T302" t="str">
        <f t="shared" si="86"/>
        <v>No</v>
      </c>
      <c r="U302" t="str">
        <f t="shared" si="87"/>
        <v>No</v>
      </c>
    </row>
    <row r="303" spans="2:21">
      <c r="B303" s="5">
        <f t="shared" si="92"/>
        <v>20.729699490690951</v>
      </c>
      <c r="C303" s="5">
        <f t="shared" si="93"/>
        <v>-16.659133507438675</v>
      </c>
      <c r="D303">
        <f t="shared" si="94"/>
        <v>20.729699490690951</v>
      </c>
      <c r="E303" s="5">
        <f t="shared" si="95"/>
        <v>2.7291789591730557E-3</v>
      </c>
      <c r="F303" s="5">
        <f t="shared" si="83"/>
        <v>-1.1109303033417695E-2</v>
      </c>
      <c r="G303" s="5">
        <f t="shared" si="84"/>
        <v>-0.94249147239999997</v>
      </c>
      <c r="H303">
        <f t="shared" si="96"/>
        <v>297</v>
      </c>
      <c r="I303">
        <f t="shared" si="85"/>
        <v>5.1836278784231586</v>
      </c>
      <c r="J303">
        <f t="shared" si="100"/>
        <v>19.600000000000001</v>
      </c>
      <c r="K303">
        <f t="shared" si="100"/>
        <v>19.028072000000002</v>
      </c>
      <c r="L303">
        <f t="shared" si="100"/>
        <v>4.7002633929191697</v>
      </c>
      <c r="M303">
        <f t="shared" si="97"/>
        <v>3.7341322790718103</v>
      </c>
      <c r="N303">
        <f t="shared" si="101"/>
        <v>1.7461053862154916</v>
      </c>
      <c r="O303">
        <f t="shared" si="88"/>
        <v>411.75167354924525</v>
      </c>
      <c r="P303">
        <f t="shared" si="89"/>
        <v>0.21306999283604708</v>
      </c>
      <c r="Q303">
        <f t="shared" si="90"/>
        <v>4.9692355773215811E-2</v>
      </c>
      <c r="R303">
        <f t="shared" si="91"/>
        <v>0.20719433299407899</v>
      </c>
      <c r="S303" t="str">
        <f>IF((D303=MAX(D$6:D$366)),"Apogee",IF((D303=MIN(D$6:D$366)),"Perigee","-"))</f>
        <v>-</v>
      </c>
      <c r="T303" t="str">
        <f t="shared" si="86"/>
        <v>No</v>
      </c>
      <c r="U303" t="str">
        <f t="shared" si="87"/>
        <v>No</v>
      </c>
    </row>
    <row r="304" spans="2:21">
      <c r="B304" s="5">
        <f t="shared" si="92"/>
        <v>20.816422131735234</v>
      </c>
      <c r="C304" s="5">
        <f t="shared" si="93"/>
        <v>-16.603544793125828</v>
      </c>
      <c r="D304">
        <f t="shared" si="94"/>
        <v>20.816422131735234</v>
      </c>
      <c r="E304" s="5">
        <f t="shared" si="95"/>
        <v>2.7269082447728401E-3</v>
      </c>
      <c r="F304" s="5">
        <f t="shared" si="83"/>
        <v>-1.1488129948870647E-2</v>
      </c>
      <c r="G304" s="5">
        <f t="shared" si="84"/>
        <v>-0.94249147239999997</v>
      </c>
      <c r="H304">
        <f t="shared" si="96"/>
        <v>298</v>
      </c>
      <c r="I304">
        <f t="shared" si="85"/>
        <v>5.2010811709431017</v>
      </c>
      <c r="J304">
        <f t="shared" si="100"/>
        <v>19.600000000000001</v>
      </c>
      <c r="K304">
        <f t="shared" si="100"/>
        <v>19.028072000000002</v>
      </c>
      <c r="L304">
        <f t="shared" si="100"/>
        <v>4.7002633929191697</v>
      </c>
      <c r="M304">
        <f t="shared" si="97"/>
        <v>3.7655152898757733</v>
      </c>
      <c r="N304">
        <f t="shared" si="101"/>
        <v>1.7607802932903101</v>
      </c>
      <c r="O304">
        <f t="shared" si="88"/>
        <v>413.51245384253559</v>
      </c>
      <c r="P304">
        <f t="shared" si="89"/>
        <v>0.21212416833815337</v>
      </c>
      <c r="Q304">
        <f t="shared" si="90"/>
        <v>4.9252391893952238E-2</v>
      </c>
      <c r="R304">
        <f t="shared" si="91"/>
        <v>0.20632708180429876</v>
      </c>
      <c r="S304" t="str">
        <f t="shared" ref="S304:S329" si="102">IF((D304=MAX(D$6:D$366)),"Apogee",IF((D304=MIN(D$6:D$366)),"Perigee","-"))</f>
        <v>-</v>
      </c>
      <c r="T304" t="str">
        <f t="shared" si="86"/>
        <v>No</v>
      </c>
      <c r="U304" t="str">
        <f t="shared" si="87"/>
        <v>No</v>
      </c>
    </row>
    <row r="305" spans="2:21">
      <c r="B305" s="5">
        <f t="shared" si="92"/>
        <v>20.903062239500681</v>
      </c>
      <c r="C305" s="5">
        <f t="shared" si="93"/>
        <v>-16.548834227146468</v>
      </c>
      <c r="D305">
        <f t="shared" si="94"/>
        <v>20.903062239500681</v>
      </c>
      <c r="E305" s="5">
        <f t="shared" si="95"/>
        <v>2.7245834244309423E-3</v>
      </c>
      <c r="F305" s="5">
        <f t="shared" si="83"/>
        <v>-1.1863457468653183E-2</v>
      </c>
      <c r="G305" s="5">
        <f t="shared" si="84"/>
        <v>-0.94249147239999997</v>
      </c>
      <c r="H305">
        <f t="shared" si="96"/>
        <v>299</v>
      </c>
      <c r="I305">
        <f t="shared" si="85"/>
        <v>5.2185344634630457</v>
      </c>
      <c r="J305">
        <f t="shared" si="100"/>
        <v>19.600000000000001</v>
      </c>
      <c r="K305">
        <f t="shared" si="100"/>
        <v>19.028072000000002</v>
      </c>
      <c r="L305">
        <f t="shared" si="100"/>
        <v>4.7002633929191697</v>
      </c>
      <c r="M305">
        <f t="shared" si="97"/>
        <v>3.7970063436477339</v>
      </c>
      <c r="N305">
        <f t="shared" si="101"/>
        <v>1.7755057219841457</v>
      </c>
      <c r="O305">
        <f t="shared" si="88"/>
        <v>415.28795956451972</v>
      </c>
      <c r="P305">
        <f t="shared" si="89"/>
        <v>0.21118258920712502</v>
      </c>
      <c r="Q305">
        <f t="shared" si="90"/>
        <v>4.8797425258999494E-2</v>
      </c>
      <c r="R305">
        <f t="shared" si="91"/>
        <v>0.20546750904295713</v>
      </c>
      <c r="S305" t="str">
        <f t="shared" si="102"/>
        <v>-</v>
      </c>
      <c r="T305" t="str">
        <f t="shared" si="86"/>
        <v>No</v>
      </c>
      <c r="U305" t="str">
        <f t="shared" si="87"/>
        <v>No</v>
      </c>
    </row>
    <row r="306" spans="2:21">
      <c r="B306" s="5">
        <f t="shared" si="92"/>
        <v>20.989581929902165</v>
      </c>
      <c r="C306" s="5">
        <f t="shared" si="93"/>
        <v>-16.495004633415626</v>
      </c>
      <c r="D306">
        <f t="shared" si="94"/>
        <v>20.989581929902165</v>
      </c>
      <c r="E306" s="5">
        <f t="shared" si="95"/>
        <v>2.7222073305828371E-3</v>
      </c>
      <c r="F306" s="5">
        <f t="shared" si="83"/>
        <v>-1.2235171264366853E-2</v>
      </c>
      <c r="G306" s="5">
        <f t="shared" si="84"/>
        <v>-0.94249147239999997</v>
      </c>
      <c r="H306">
        <f t="shared" si="96"/>
        <v>300</v>
      </c>
      <c r="I306">
        <f t="shared" si="85"/>
        <v>5.2359877559829888</v>
      </c>
      <c r="J306">
        <f t="shared" si="100"/>
        <v>19.600000000000001</v>
      </c>
      <c r="K306">
        <f t="shared" si="100"/>
        <v>19.028072000000002</v>
      </c>
      <c r="L306">
        <f t="shared" si="100"/>
        <v>4.7002633929191697</v>
      </c>
      <c r="M306">
        <f t="shared" si="97"/>
        <v>3.8285914473674669</v>
      </c>
      <c r="N306">
        <f t="shared" si="101"/>
        <v>1.7902751290665617</v>
      </c>
      <c r="O306">
        <f t="shared" si="88"/>
        <v>417.0782346935863</v>
      </c>
      <c r="P306">
        <f t="shared" si="89"/>
        <v>0.21024560237930009</v>
      </c>
      <c r="Q306">
        <f t="shared" si="90"/>
        <v>4.8327594455604861E-2</v>
      </c>
      <c r="R306">
        <f t="shared" si="91"/>
        <v>0.20461587654424407</v>
      </c>
      <c r="S306" t="str">
        <f t="shared" si="102"/>
        <v>-</v>
      </c>
      <c r="T306" t="str">
        <f t="shared" si="86"/>
        <v>No</v>
      </c>
      <c r="U306" t="str">
        <f t="shared" si="87"/>
        <v>No</v>
      </c>
    </row>
    <row r="307" spans="2:21">
      <c r="B307" s="5">
        <f t="shared" si="92"/>
        <v>21.075942531975205</v>
      </c>
      <c r="C307" s="5">
        <f t="shared" si="93"/>
        <v>-16.442058591313593</v>
      </c>
      <c r="D307">
        <f t="shared" si="94"/>
        <v>21.075942531975205</v>
      </c>
      <c r="E307" s="5">
        <f t="shared" si="95"/>
        <v>2.7197828581328695E-3</v>
      </c>
      <c r="F307" s="5">
        <f t="shared" si="83"/>
        <v>-1.2603158108388631E-2</v>
      </c>
      <c r="G307" s="5">
        <f t="shared" si="84"/>
        <v>-0.94249147239999997</v>
      </c>
      <c r="H307">
        <f t="shared" si="96"/>
        <v>301</v>
      </c>
      <c r="I307">
        <f t="shared" si="85"/>
        <v>5.2534410485029319</v>
      </c>
      <c r="J307">
        <f t="shared" si="100"/>
        <v>19.600000000000001</v>
      </c>
      <c r="K307">
        <f t="shared" si="100"/>
        <v>19.028072000000002</v>
      </c>
      <c r="L307">
        <f t="shared" si="100"/>
        <v>4.7002633929191697</v>
      </c>
      <c r="M307">
        <f t="shared" si="97"/>
        <v>3.860256090643301</v>
      </c>
      <c r="N307">
        <f t="shared" si="101"/>
        <v>1.8050817293807497</v>
      </c>
      <c r="O307">
        <f t="shared" si="88"/>
        <v>418.88331642296703</v>
      </c>
      <c r="P307">
        <f t="shared" si="89"/>
        <v>0.20931355796083595</v>
      </c>
      <c r="Q307">
        <f t="shared" si="90"/>
        <v>4.7843042598778189E-2</v>
      </c>
      <c r="R307">
        <f t="shared" si="91"/>
        <v>0.20377244372366871</v>
      </c>
      <c r="S307" t="str">
        <f t="shared" si="102"/>
        <v>-</v>
      </c>
      <c r="T307" t="str">
        <f t="shared" si="86"/>
        <v>No</v>
      </c>
      <c r="U307" t="str">
        <f t="shared" si="87"/>
        <v>No</v>
      </c>
    </row>
    <row r="308" spans="2:21">
      <c r="B308" s="5">
        <f t="shared" si="92"/>
        <v>21.162104602711317</v>
      </c>
      <c r="C308" s="5">
        <f t="shared" si="93"/>
        <v>-16.389998446806445</v>
      </c>
      <c r="D308">
        <f t="shared" si="94"/>
        <v>21.162104602711317</v>
      </c>
      <c r="E308" s="5">
        <f t="shared" si="95"/>
        <v>2.7173129609272578E-3</v>
      </c>
      <c r="F308" s="5">
        <f t="shared" si="83"/>
        <v>-1.296730590836106E-2</v>
      </c>
      <c r="G308" s="5">
        <f t="shared" si="84"/>
        <v>-0.94249147239999997</v>
      </c>
      <c r="H308">
        <f t="shared" si="96"/>
        <v>302</v>
      </c>
      <c r="I308">
        <f t="shared" si="85"/>
        <v>5.270894341022875</v>
      </c>
      <c r="J308">
        <f t="shared" si="100"/>
        <v>19.600000000000001</v>
      </c>
      <c r="K308">
        <f t="shared" si="100"/>
        <v>19.028072000000002</v>
      </c>
      <c r="L308">
        <f t="shared" si="100"/>
        <v>4.7002633929191697</v>
      </c>
      <c r="M308">
        <f t="shared" si="97"/>
        <v>3.8919852456455173</v>
      </c>
      <c r="N308">
        <f t="shared" si="101"/>
        <v>1.8199184958123904</v>
      </c>
      <c r="O308">
        <f t="shared" si="88"/>
        <v>420.7032349187794</v>
      </c>
      <c r="P308">
        <f t="shared" si="89"/>
        <v>0.20838680912924565</v>
      </c>
      <c r="Q308">
        <f t="shared" si="90"/>
        <v>4.7343917287708086E-2</v>
      </c>
      <c r="R308">
        <f t="shared" si="91"/>
        <v>0.20293746749903852</v>
      </c>
      <c r="S308" t="str">
        <f t="shared" si="102"/>
        <v>-</v>
      </c>
      <c r="T308" t="str">
        <f t="shared" si="86"/>
        <v>No</v>
      </c>
      <c r="U308" t="str">
        <f t="shared" si="87"/>
        <v>No</v>
      </c>
    </row>
    <row r="309" spans="2:21">
      <c r="B309" s="5">
        <f t="shared" si="92"/>
        <v>21.248027943830838</v>
      </c>
      <c r="C309" s="5">
        <f t="shared" si="93"/>
        <v>-16.338826323301998</v>
      </c>
      <c r="D309">
        <f t="shared" si="94"/>
        <v>21.248027943830838</v>
      </c>
      <c r="E309" s="5">
        <f t="shared" si="95"/>
        <v>2.7148006481552888E-3</v>
      </c>
      <c r="F309" s="5">
        <f t="shared" si="83"/>
        <v>-1.3327503741336691E-2</v>
      </c>
      <c r="G309" s="5">
        <f t="shared" si="84"/>
        <v>-0.94249147239999997</v>
      </c>
      <c r="H309">
        <f t="shared" si="96"/>
        <v>303</v>
      </c>
      <c r="I309">
        <f t="shared" si="85"/>
        <v>5.2883476335428181</v>
      </c>
      <c r="J309">
        <f t="shared" si="100"/>
        <v>19.600000000000001</v>
      </c>
      <c r="K309">
        <f t="shared" si="100"/>
        <v>19.028072000000002</v>
      </c>
      <c r="L309">
        <f t="shared" si="100"/>
        <v>4.7002633929191697</v>
      </c>
      <c r="M309">
        <f t="shared" si="97"/>
        <v>3.9237633681620712</v>
      </c>
      <c r="N309">
        <f t="shared" si="101"/>
        <v>1.8347781597833095</v>
      </c>
      <c r="O309">
        <f t="shared" si="88"/>
        <v>422.5380130785627</v>
      </c>
      <c r="P309">
        <f t="shared" si="89"/>
        <v>0.20746571202616368</v>
      </c>
      <c r="Q309">
        <f t="shared" si="90"/>
        <v>4.6830370560803365E-2</v>
      </c>
      <c r="R309">
        <f t="shared" si="91"/>
        <v>0.2021112022122003</v>
      </c>
      <c r="S309" t="str">
        <f t="shared" si="102"/>
        <v>-</v>
      </c>
      <c r="T309" t="str">
        <f t="shared" si="86"/>
        <v>No</v>
      </c>
      <c r="U309" t="str">
        <f t="shared" si="87"/>
        <v>No</v>
      </c>
    </row>
    <row r="310" spans="2:21">
      <c r="B310" s="5">
        <f t="shared" si="92"/>
        <v>21.333671620544127</v>
      </c>
      <c r="C310" s="5">
        <f t="shared" si="93"/>
        <v>-16.288544132241029</v>
      </c>
      <c r="D310">
        <f t="shared" si="94"/>
        <v>21.333671620544127</v>
      </c>
      <c r="E310" s="5">
        <f t="shared" si="95"/>
        <v>2.7122489806830842E-3</v>
      </c>
      <c r="F310" s="5">
        <f t="shared" si="83"/>
        <v>-1.3683641887566298E-2</v>
      </c>
      <c r="G310" s="5">
        <f t="shared" si="84"/>
        <v>-0.94249147239999997</v>
      </c>
      <c r="H310">
        <f t="shared" si="96"/>
        <v>304</v>
      </c>
      <c r="I310">
        <f t="shared" si="85"/>
        <v>5.3058009260627621</v>
      </c>
      <c r="J310">
        <f t="shared" si="100"/>
        <v>19.600000000000001</v>
      </c>
      <c r="K310">
        <f t="shared" si="100"/>
        <v>19.028072000000002</v>
      </c>
      <c r="L310">
        <f t="shared" si="100"/>
        <v>4.7002633929191697</v>
      </c>
      <c r="M310">
        <f t="shared" si="97"/>
        <v>3.9555743998337958</v>
      </c>
      <c r="N310">
        <f t="shared" si="101"/>
        <v>1.8496532122966816</v>
      </c>
      <c r="O310">
        <f t="shared" si="88"/>
        <v>424.38766629085939</v>
      </c>
      <c r="P310">
        <f t="shared" si="89"/>
        <v>0.20655062564096607</v>
      </c>
      <c r="Q310">
        <f t="shared" si="90"/>
        <v>4.6302558849367695E-2</v>
      </c>
      <c r="R310">
        <f t="shared" si="91"/>
        <v>0.20129389955156454</v>
      </c>
      <c r="S310" t="str">
        <f t="shared" si="102"/>
        <v>-</v>
      </c>
      <c r="T310" t="str">
        <f t="shared" si="86"/>
        <v>No</v>
      </c>
      <c r="U310" t="str">
        <f t="shared" si="87"/>
        <v>No</v>
      </c>
    </row>
    <row r="311" spans="2:21">
      <c r="B311" s="5">
        <f t="shared" si="92"/>
        <v>21.41899398234856</v>
      </c>
      <c r="C311" s="5">
        <f t="shared" si="93"/>
        <v>-16.2391535834238</v>
      </c>
      <c r="D311">
        <f t="shared" si="94"/>
        <v>21.41899398234856</v>
      </c>
      <c r="E311" s="5">
        <f t="shared" si="95"/>
        <v>2.7096610673244029E-3</v>
      </c>
      <c r="F311" s="5">
        <f t="shared" si="83"/>
        <v>-1.403561186392052E-2</v>
      </c>
      <c r="G311" s="5">
        <f t="shared" si="84"/>
        <v>-0.94249147239999997</v>
      </c>
      <c r="H311">
        <f t="shared" si="96"/>
        <v>305</v>
      </c>
      <c r="I311">
        <f t="shared" si="85"/>
        <v>5.3232542185827052</v>
      </c>
      <c r="J311">
        <f t="shared" si="100"/>
        <v>19.600000000000001</v>
      </c>
      <c r="K311">
        <f t="shared" si="100"/>
        <v>19.028072000000002</v>
      </c>
      <c r="L311">
        <f t="shared" si="100"/>
        <v>4.7002633929191697</v>
      </c>
      <c r="M311">
        <f t="shared" si="97"/>
        <v>3.9874017716251644</v>
      </c>
      <c r="N311">
        <f t="shared" si="101"/>
        <v>1.8645359055599755</v>
      </c>
      <c r="O311">
        <f t="shared" si="88"/>
        <v>426.25220219641938</v>
      </c>
      <c r="P311">
        <f t="shared" si="89"/>
        <v>0.20564191168488596</v>
      </c>
      <c r="Q311">
        <f t="shared" si="90"/>
        <v>4.576064292996726E-2</v>
      </c>
      <c r="R311">
        <f t="shared" si="91"/>
        <v>0.20048580847543918</v>
      </c>
      <c r="S311" t="str">
        <f t="shared" si="102"/>
        <v>-</v>
      </c>
      <c r="T311" t="str">
        <f t="shared" si="86"/>
        <v>No</v>
      </c>
      <c r="U311" t="str">
        <f t="shared" si="87"/>
        <v>No</v>
      </c>
    </row>
    <row r="312" spans="2:21">
      <c r="B312" s="5">
        <f t="shared" si="92"/>
        <v>21.503952685904601</v>
      </c>
      <c r="C312" s="5">
        <f t="shared" si="93"/>
        <v>-16.190656195072517</v>
      </c>
      <c r="D312">
        <f t="shared" si="94"/>
        <v>21.503952685904601</v>
      </c>
      <c r="E312" s="5">
        <f t="shared" si="95"/>
        <v>2.7070400610530359E-3</v>
      </c>
      <c r="F312" s="5">
        <f t="shared" si="83"/>
        <v>-1.4383306456934968E-2</v>
      </c>
      <c r="G312" s="5">
        <f t="shared" si="84"/>
        <v>-0.94249147239999997</v>
      </c>
      <c r="H312">
        <f t="shared" si="96"/>
        <v>306</v>
      </c>
      <c r="I312">
        <f t="shared" si="85"/>
        <v>5.3407075111026483</v>
      </c>
      <c r="J312">
        <f t="shared" si="100"/>
        <v>19.600000000000001</v>
      </c>
      <c r="K312">
        <f t="shared" si="100"/>
        <v>19.028072000000002</v>
      </c>
      <c r="L312">
        <f t="shared" si="100"/>
        <v>4.7002633929191697</v>
      </c>
      <c r="M312">
        <f t="shared" si="97"/>
        <v>4.0192284085852421</v>
      </c>
      <c r="N312">
        <f t="shared" si="101"/>
        <v>1.8794182552112124</v>
      </c>
      <c r="O312">
        <f t="shared" si="88"/>
        <v>428.13162045163057</v>
      </c>
      <c r="P312">
        <f t="shared" si="89"/>
        <v>0.20473993445523997</v>
      </c>
      <c r="Q312">
        <f t="shared" si="90"/>
        <v>4.5204787875433611E-2</v>
      </c>
      <c r="R312">
        <f t="shared" si="91"/>
        <v>0.199687175136194</v>
      </c>
      <c r="S312" t="str">
        <f t="shared" si="102"/>
        <v>-</v>
      </c>
      <c r="T312" t="str">
        <f t="shared" si="86"/>
        <v>No</v>
      </c>
      <c r="U312" t="str">
        <f t="shared" si="87"/>
        <v>No</v>
      </c>
    </row>
    <row r="313" spans="2:21">
      <c r="B313" s="5">
        <f t="shared" si="92"/>
        <v>21.588504720029963</v>
      </c>
      <c r="C313" s="5">
        <f t="shared" si="93"/>
        <v>-16.14305330363069</v>
      </c>
      <c r="D313">
        <f t="shared" si="94"/>
        <v>21.588504720029963</v>
      </c>
      <c r="E313" s="5">
        <f t="shared" si="95"/>
        <v>2.7043891551613896E-3</v>
      </c>
      <c r="F313" s="5">
        <f t="shared" si="83"/>
        <v>-1.4726619755468415E-2</v>
      </c>
      <c r="G313" s="5">
        <f t="shared" si="84"/>
        <v>-0.94249147239999997</v>
      </c>
      <c r="H313">
        <f t="shared" si="96"/>
        <v>307</v>
      </c>
      <c r="I313">
        <f t="shared" si="85"/>
        <v>5.3581608036225914</v>
      </c>
      <c r="J313">
        <f t="shared" si="100"/>
        <v>19.600000000000001</v>
      </c>
      <c r="K313">
        <f t="shared" si="100"/>
        <v>19.028072000000002</v>
      </c>
      <c r="L313">
        <f t="shared" si="100"/>
        <v>4.7002633929191697</v>
      </c>
      <c r="M313">
        <f t="shared" si="97"/>
        <v>4.0510367359516346</v>
      </c>
      <c r="N313">
        <f t="shared" si="101"/>
        <v>1.8942920431732098</v>
      </c>
      <c r="O313">
        <f t="shared" si="88"/>
        <v>430.02591249480378</v>
      </c>
      <c r="P313">
        <f t="shared" si="89"/>
        <v>0.20384506068942673</v>
      </c>
      <c r="Q313">
        <f t="shared" si="90"/>
        <v>4.4635163004605016E-2</v>
      </c>
      <c r="R313">
        <f t="shared" si="91"/>
        <v>0.19889824280528071</v>
      </c>
      <c r="S313" t="str">
        <f t="shared" si="102"/>
        <v>-</v>
      </c>
      <c r="T313" t="str">
        <f t="shared" si="86"/>
        <v>No</v>
      </c>
      <c r="U313" t="str">
        <f t="shared" si="87"/>
        <v>No</v>
      </c>
    </row>
    <row r="314" spans="2:21">
      <c r="B314" s="5">
        <f t="shared" si="92"/>
        <v>21.672606432845896</v>
      </c>
      <c r="C314" s="5">
        <f t="shared" si="93"/>
        <v>-16.0963460733009</v>
      </c>
      <c r="D314">
        <f t="shared" si="94"/>
        <v>21.672606432845896</v>
      </c>
      <c r="E314" s="5">
        <f t="shared" si="95"/>
        <v>2.7017115793699529E-3</v>
      </c>
      <c r="F314" s="5">
        <f t="shared" si="83"/>
        <v>-1.5065447182964377E-2</v>
      </c>
      <c r="G314" s="5">
        <f t="shared" si="84"/>
        <v>-0.94249147239999997</v>
      </c>
      <c r="H314">
        <f t="shared" si="96"/>
        <v>308</v>
      </c>
      <c r="I314">
        <f t="shared" si="85"/>
        <v>5.3756140961425345</v>
      </c>
      <c r="J314">
        <f t="shared" si="100"/>
        <v>19.600000000000001</v>
      </c>
      <c r="K314">
        <f t="shared" si="100"/>
        <v>19.028072000000002</v>
      </c>
      <c r="L314">
        <f t="shared" si="100"/>
        <v>4.7002633929191697</v>
      </c>
      <c r="M314">
        <f t="shared" si="97"/>
        <v>4.0828086866480717</v>
      </c>
      <c r="N314">
        <f t="shared" si="101"/>
        <v>1.9091488211595034</v>
      </c>
      <c r="O314">
        <f t="shared" si="88"/>
        <v>431.93506131596325</v>
      </c>
      <c r="P314">
        <f t="shared" si="89"/>
        <v>0.20295765940832444</v>
      </c>
      <c r="Q314">
        <f t="shared" si="90"/>
        <v>4.4051941830734048E-2</v>
      </c>
      <c r="R314">
        <f t="shared" si="91"/>
        <v>0.19811925179912995</v>
      </c>
      <c r="S314" t="str">
        <f t="shared" si="102"/>
        <v>-</v>
      </c>
      <c r="T314" t="str">
        <f t="shared" si="86"/>
        <v>No</v>
      </c>
      <c r="U314" t="str">
        <f t="shared" si="87"/>
        <v>No</v>
      </c>
    </row>
    <row r="315" spans="2:21">
      <c r="B315" s="5">
        <f t="shared" si="92"/>
        <v>21.75621356110446</v>
      </c>
      <c r="C315" s="5">
        <f t="shared" si="93"/>
        <v>-16.050535505322493</v>
      </c>
      <c r="D315">
        <f t="shared" si="94"/>
        <v>21.75621356110446</v>
      </c>
      <c r="E315" s="5">
        <f t="shared" si="95"/>
        <v>2.6990105958923775E-3</v>
      </c>
      <c r="F315" s="5">
        <f t="shared" si="83"/>
        <v>-1.5399685529306146E-2</v>
      </c>
      <c r="G315" s="5">
        <f t="shared" si="84"/>
        <v>-0.94249147239999997</v>
      </c>
      <c r="H315">
        <f t="shared" si="96"/>
        <v>309</v>
      </c>
      <c r="I315">
        <f t="shared" si="85"/>
        <v>5.3930673886624776</v>
      </c>
      <c r="J315">
        <f t="shared" si="100"/>
        <v>19.600000000000001</v>
      </c>
      <c r="K315">
        <f t="shared" si="100"/>
        <v>19.028072000000002</v>
      </c>
      <c r="L315">
        <f t="shared" si="100"/>
        <v>4.7002633929191697</v>
      </c>
      <c r="M315">
        <f t="shared" si="97"/>
        <v>4.1145257102236483</v>
      </c>
      <c r="N315">
        <f t="shared" si="101"/>
        <v>1.9239799148543961</v>
      </c>
      <c r="O315">
        <f t="shared" si="88"/>
        <v>433.85904123081764</v>
      </c>
      <c r="P315">
        <f t="shared" si="89"/>
        <v>0.20207810174876298</v>
      </c>
      <c r="Q315">
        <f t="shared" si="90"/>
        <v>4.3455302008644302E-2</v>
      </c>
      <c r="R315">
        <f t="shared" si="91"/>
        <v>0.1973504394059484</v>
      </c>
      <c r="S315" t="str">
        <f t="shared" si="102"/>
        <v>-</v>
      </c>
      <c r="T315" t="str">
        <f t="shared" si="86"/>
        <v>No</v>
      </c>
      <c r="U315" t="str">
        <f t="shared" si="87"/>
        <v>No</v>
      </c>
    </row>
    <row r="316" spans="2:21">
      <c r="B316" s="5">
        <f t="shared" si="92"/>
        <v>21.839281261719893</v>
      </c>
      <c r="C316" s="5">
        <f t="shared" si="93"/>
        <v>-16.005622446991463</v>
      </c>
      <c r="D316">
        <f t="shared" si="94"/>
        <v>21.839281261719893</v>
      </c>
      <c r="E316" s="5">
        <f t="shared" si="95"/>
        <v>2.6962894954609771E-3</v>
      </c>
      <c r="F316" s="5">
        <f t="shared" si="83"/>
        <v>-1.5729232982255599E-2</v>
      </c>
      <c r="G316" s="5">
        <f t="shared" si="84"/>
        <v>-0.94249147239999997</v>
      </c>
      <c r="H316">
        <f t="shared" si="96"/>
        <v>310</v>
      </c>
      <c r="I316">
        <f t="shared" si="85"/>
        <v>5.4105206811824216</v>
      </c>
      <c r="J316">
        <f t="shared" si="100"/>
        <v>19.600000000000001</v>
      </c>
      <c r="K316">
        <f t="shared" si="100"/>
        <v>19.028072000000002</v>
      </c>
      <c r="L316">
        <f t="shared" si="100"/>
        <v>4.7002633929191697</v>
      </c>
      <c r="M316">
        <f t="shared" si="97"/>
        <v>4.1461687832787586</v>
      </c>
      <c r="N316">
        <f t="shared" si="101"/>
        <v>1.9387764287881963</v>
      </c>
      <c r="O316">
        <f t="shared" si="88"/>
        <v>435.79781765960581</v>
      </c>
      <c r="P316">
        <f t="shared" si="89"/>
        <v>0.20120676078473143</v>
      </c>
      <c r="Q316">
        <f t="shared" si="90"/>
        <v>4.2845425280600369E-2</v>
      </c>
      <c r="R316">
        <f t="shared" si="91"/>
        <v>0.19659203981343862</v>
      </c>
      <c r="S316" t="str">
        <f t="shared" si="102"/>
        <v>-</v>
      </c>
      <c r="T316" t="str">
        <f t="shared" si="86"/>
        <v>No</v>
      </c>
      <c r="U316" t="str">
        <f t="shared" si="87"/>
        <v>No</v>
      </c>
    </row>
    <row r="317" spans="2:21">
      <c r="B317" s="5">
        <f t="shared" si="92"/>
        <v>21.921764145521156</v>
      </c>
      <c r="C317" s="5">
        <f t="shared" si="93"/>
        <v>-15.961607600424694</v>
      </c>
      <c r="D317">
        <f t="shared" si="94"/>
        <v>21.921764145521156</v>
      </c>
      <c r="E317" s="5">
        <f t="shared" si="95"/>
        <v>2.6935515933174739E-3</v>
      </c>
      <c r="F317" s="5">
        <f t="shared" si="83"/>
        <v>-1.6053989158466141E-2</v>
      </c>
      <c r="G317" s="5">
        <f t="shared" si="84"/>
        <v>-0.94249147239999997</v>
      </c>
      <c r="H317">
        <f t="shared" si="96"/>
        <v>311</v>
      </c>
      <c r="I317">
        <f t="shared" si="85"/>
        <v>5.4279739737023647</v>
      </c>
      <c r="J317">
        <f t="shared" si="100"/>
        <v>19.600000000000001</v>
      </c>
      <c r="K317">
        <f t="shared" si="100"/>
        <v>19.028072000000002</v>
      </c>
      <c r="L317">
        <f t="shared" si="100"/>
        <v>4.7002633929191697</v>
      </c>
      <c r="M317">
        <f t="shared" si="97"/>
        <v>4.1777184214193399</v>
      </c>
      <c r="N317">
        <f t="shared" si="101"/>
        <v>1.9535292519271001</v>
      </c>
      <c r="O317">
        <f t="shared" si="88"/>
        <v>437.75134691153289</v>
      </c>
      <c r="P317">
        <f t="shared" si="89"/>
        <v>0.20034401133702398</v>
      </c>
      <c r="Q317">
        <f t="shared" si="90"/>
        <v>4.2222497420960112E-2</v>
      </c>
      <c r="R317">
        <f t="shared" si="91"/>
        <v>0.19584428403746335</v>
      </c>
      <c r="S317" t="str">
        <f t="shared" si="102"/>
        <v>-</v>
      </c>
      <c r="T317" t="str">
        <f t="shared" si="86"/>
        <v>No</v>
      </c>
      <c r="U317" t="str">
        <f t="shared" si="87"/>
        <v>No</v>
      </c>
    </row>
    <row r="318" spans="2:21">
      <c r="B318" s="5">
        <f t="shared" si="92"/>
        <v>22.003616313236122</v>
      </c>
      <c r="C318" s="5">
        <f t="shared" si="93"/>
        <v>-15.91849153107121</v>
      </c>
      <c r="D318">
        <f t="shared" si="94"/>
        <v>22.003616313236122</v>
      </c>
      <c r="E318" s="5">
        <f t="shared" si="95"/>
        <v>2.6908002251738875E-3</v>
      </c>
      <c r="F318" s="5">
        <f t="shared" si="83"/>
        <v>-1.6373855134060544E-2</v>
      </c>
      <c r="G318" s="5">
        <f t="shared" si="84"/>
        <v>-0.94249147239999997</v>
      </c>
      <c r="H318">
        <f t="shared" si="96"/>
        <v>312</v>
      </c>
      <c r="I318">
        <f t="shared" si="85"/>
        <v>5.4454272662223087</v>
      </c>
      <c r="J318">
        <f t="shared" si="100"/>
        <v>19.600000000000001</v>
      </c>
      <c r="K318">
        <f t="shared" si="100"/>
        <v>19.028072000000002</v>
      </c>
      <c r="L318">
        <f t="shared" si="100"/>
        <v>4.7002633929191697</v>
      </c>
      <c r="M318">
        <f t="shared" si="97"/>
        <v>4.2091546927772088</v>
      </c>
      <c r="N318">
        <f t="shared" si="101"/>
        <v>1.9682290639953941</v>
      </c>
      <c r="O318">
        <f t="shared" si="88"/>
        <v>439.7195759755283</v>
      </c>
      <c r="P318">
        <f t="shared" si="89"/>
        <v>0.19949022977102446</v>
      </c>
      <c r="Q318">
        <f t="shared" si="90"/>
        <v>4.1586708179591432E-2</v>
      </c>
      <c r="R318">
        <f t="shared" si="91"/>
        <v>0.19510739985167563</v>
      </c>
      <c r="S318" t="str">
        <f t="shared" si="102"/>
        <v>-</v>
      </c>
      <c r="T318" t="str">
        <f t="shared" si="86"/>
        <v>No</v>
      </c>
      <c r="U318" t="str">
        <f t="shared" si="87"/>
        <v>No</v>
      </c>
    </row>
    <row r="319" spans="2:21">
      <c r="B319" s="5">
        <f t="shared" si="92"/>
        <v>22.084791393710958</v>
      </c>
      <c r="C319" s="5">
        <f t="shared" si="93"/>
        <v>-15.876274675973264</v>
      </c>
      <c r="D319">
        <f t="shared" si="94"/>
        <v>22.084791393710958</v>
      </c>
      <c r="E319" s="5">
        <f t="shared" si="95"/>
        <v>2.6880387431484853E-3</v>
      </c>
      <c r="F319" s="5">
        <f t="shared" si="83"/>
        <v>-1.6688733474763996E-2</v>
      </c>
      <c r="G319" s="5">
        <f t="shared" si="84"/>
        <v>-0.94249147239999997</v>
      </c>
      <c r="H319">
        <f t="shared" si="96"/>
        <v>313</v>
      </c>
      <c r="I319">
        <f t="shared" si="85"/>
        <v>5.4628805587422518</v>
      </c>
      <c r="J319">
        <f t="shared" si="100"/>
        <v>19.600000000000001</v>
      </c>
      <c r="K319">
        <f t="shared" si="100"/>
        <v>19.028072000000002</v>
      </c>
      <c r="L319">
        <f t="shared" si="100"/>
        <v>4.7002633929191697</v>
      </c>
      <c r="M319">
        <f t="shared" si="97"/>
        <v>4.2404572331299599</v>
      </c>
      <c r="N319">
        <f>M319/J319/K319/PI()*$K$3</f>
        <v>1.982866342545621</v>
      </c>
      <c r="O319">
        <f t="shared" si="88"/>
        <v>441.70244231807391</v>
      </c>
      <c r="P319">
        <f t="shared" si="89"/>
        <v>0.19864579378235886</v>
      </c>
      <c r="Q319">
        <f t="shared" si="90"/>
        <v>4.0938251224044889E-2</v>
      </c>
      <c r="R319">
        <f t="shared" si="91"/>
        <v>0.19438161171813664</v>
      </c>
      <c r="S319" t="str">
        <f t="shared" si="102"/>
        <v>-</v>
      </c>
      <c r="T319" t="str">
        <f t="shared" si="86"/>
        <v>No</v>
      </c>
      <c r="U319" t="str">
        <f t="shared" si="87"/>
        <v>No</v>
      </c>
    </row>
    <row r="320" spans="2:21">
      <c r="B320" s="5">
        <f t="shared" si="92"/>
        <v>22.165242584361042</v>
      </c>
      <c r="C320" s="5">
        <f t="shared" si="93"/>
        <v>-15.834957351780233</v>
      </c>
      <c r="D320">
        <f t="shared" si="94"/>
        <v>22.165242584361042</v>
      </c>
      <c r="E320" s="5">
        <f t="shared" si="95"/>
        <v>2.685270511681743E-3</v>
      </c>
      <c r="F320" s="5">
        <f t="shared" si="83"/>
        <v>-1.6998528265583651E-2</v>
      </c>
      <c r="G320" s="5">
        <f t="shared" si="84"/>
        <v>-0.94249147239999997</v>
      </c>
      <c r="H320">
        <f t="shared" si="96"/>
        <v>314</v>
      </c>
      <c r="I320">
        <f t="shared" si="85"/>
        <v>5.4803338512621949</v>
      </c>
      <c r="J320">
        <f t="shared" si="100"/>
        <v>19.600000000000001</v>
      </c>
      <c r="K320">
        <f t="shared" si="100"/>
        <v>19.028072000000002</v>
      </c>
      <c r="L320">
        <f t="shared" si="100"/>
        <v>4.7002633929191697</v>
      </c>
      <c r="M320">
        <f t="shared" si="97"/>
        <v>4.2716052626492358</v>
      </c>
      <c r="N320">
        <f t="shared" ref="N320:N344" si="103">M320/J320/K320/PI()*$K$3</f>
        <v>1.9974313707901816</v>
      </c>
      <c r="O320">
        <f t="shared" si="88"/>
        <v>443.6998736888641</v>
      </c>
      <c r="P320">
        <f t="shared" si="89"/>
        <v>0.19781108217019841</v>
      </c>
      <c r="Q320">
        <f t="shared" si="90"/>
        <v>4.0277324080605491E-2</v>
      </c>
      <c r="R320">
        <f t="shared" si="91"/>
        <v>0.19366714071894298</v>
      </c>
      <c r="S320" t="str">
        <f t="shared" si="102"/>
        <v>-</v>
      </c>
      <c r="T320" t="str">
        <f t="shared" si="86"/>
        <v>No</v>
      </c>
      <c r="U320" t="str">
        <f t="shared" si="87"/>
        <v>No</v>
      </c>
    </row>
    <row r="321" spans="2:21">
      <c r="B321" s="5">
        <f t="shared" si="92"/>
        <v>22.244922693841808</v>
      </c>
      <c r="C321" s="5">
        <f t="shared" si="93"/>
        <v>-15.794539762518578</v>
      </c>
      <c r="D321">
        <f t="shared" si="94"/>
        <v>22.244922693841808</v>
      </c>
      <c r="E321" s="5">
        <f t="shared" si="95"/>
        <v>2.6824989034372878E-3</v>
      </c>
      <c r="F321" s="5">
        <f t="shared" si="83"/>
        <v>-1.7303145140025164E-2</v>
      </c>
      <c r="G321" s="5">
        <f t="shared" si="84"/>
        <v>-0.94249147239999997</v>
      </c>
      <c r="H321">
        <f t="shared" si="96"/>
        <v>315</v>
      </c>
      <c r="I321">
        <f t="shared" si="85"/>
        <v>5.497787143782138</v>
      </c>
      <c r="J321">
        <f t="shared" si="100"/>
        <v>19.600000000000001</v>
      </c>
      <c r="K321">
        <f t="shared" si="100"/>
        <v>19.028072000000002</v>
      </c>
      <c r="L321">
        <f t="shared" si="100"/>
        <v>4.7002633929191697</v>
      </c>
      <c r="M321">
        <f t="shared" si="97"/>
        <v>4.3025776043009927</v>
      </c>
      <c r="N321">
        <f t="shared" si="103"/>
        <v>2.0119142462054258</v>
      </c>
      <c r="O321">
        <f t="shared" si="88"/>
        <v>445.71178793506954</v>
      </c>
      <c r="P321">
        <f t="shared" si="89"/>
        <v>0.19698647459796428</v>
      </c>
      <c r="Q321">
        <f t="shared" si="90"/>
        <v>3.9604128074069926E-2</v>
      </c>
      <c r="R321">
        <f t="shared" si="91"/>
        <v>0.19296420448888207</v>
      </c>
      <c r="S321" t="str">
        <f t="shared" si="102"/>
        <v>-</v>
      </c>
      <c r="T321" t="str">
        <f t="shared" si="86"/>
        <v>No</v>
      </c>
      <c r="U321" t="str">
        <f t="shared" si="87"/>
        <v>No</v>
      </c>
    </row>
    <row r="322" spans="2:21">
      <c r="B322" s="5">
        <f t="shared" si="92"/>
        <v>22.323784186920182</v>
      </c>
      <c r="C322" s="5">
        <f t="shared" si="93"/>
        <v>-15.755022007121203</v>
      </c>
      <c r="D322">
        <f t="shared" si="94"/>
        <v>22.323784186920182</v>
      </c>
      <c r="E322" s="5">
        <f t="shared" si="95"/>
        <v>2.6797272951928327E-3</v>
      </c>
      <c r="F322" s="5">
        <f t="shared" si="83"/>
        <v>-1.7602491308837696E-2</v>
      </c>
      <c r="G322" s="5">
        <f t="shared" si="84"/>
        <v>-0.94249147239999997</v>
      </c>
      <c r="H322">
        <f t="shared" si="96"/>
        <v>316</v>
      </c>
      <c r="I322">
        <f t="shared" si="85"/>
        <v>5.5152404363020811</v>
      </c>
      <c r="J322">
        <f t="shared" si="100"/>
        <v>19.600000000000001</v>
      </c>
      <c r="K322">
        <f t="shared" si="100"/>
        <v>19.028072000000002</v>
      </c>
      <c r="L322">
        <f t="shared" si="100"/>
        <v>4.7002633929191697</v>
      </c>
      <c r="M322">
        <f t="shared" si="97"/>
        <v>4.3333527039158382</v>
      </c>
      <c r="N322">
        <f t="shared" si="103"/>
        <v>2.0263048899166756</v>
      </c>
      <c r="O322">
        <f t="shared" si="88"/>
        <v>447.73809282498621</v>
      </c>
      <c r="P322">
        <f t="shared" si="89"/>
        <v>0.19617235134130437</v>
      </c>
      <c r="Q322">
        <f t="shared" si="90"/>
        <v>3.8918868266471646E-2</v>
      </c>
      <c r="R322">
        <f t="shared" si="91"/>
        <v>0.19227301714913925</v>
      </c>
      <c r="S322" t="str">
        <f t="shared" si="102"/>
        <v>-</v>
      </c>
      <c r="T322" t="str">
        <f t="shared" si="86"/>
        <v>No</v>
      </c>
      <c r="U322" t="str">
        <f t="shared" si="87"/>
        <v>No</v>
      </c>
    </row>
    <row r="323" spans="2:21">
      <c r="B323" s="5">
        <f t="shared" si="92"/>
        <v>22.401779231518567</v>
      </c>
      <c r="C323" s="5">
        <f t="shared" si="93"/>
        <v>-15.716404086719718</v>
      </c>
      <c r="D323">
        <f t="shared" si="94"/>
        <v>22.401779231518567</v>
      </c>
      <c r="E323" s="5">
        <f t="shared" si="95"/>
        <v>2.6769590637260891E-3</v>
      </c>
      <c r="F323" s="5">
        <f t="shared" si="83"/>
        <v>-1.7896475588278393E-2</v>
      </c>
      <c r="G323" s="5">
        <f t="shared" si="84"/>
        <v>-0.94249147239999997</v>
      </c>
      <c r="H323">
        <f t="shared" si="96"/>
        <v>317</v>
      </c>
      <c r="I323">
        <f t="shared" si="85"/>
        <v>5.5326937288220241</v>
      </c>
      <c r="J323">
        <f t="shared" si="100"/>
        <v>19.600000000000001</v>
      </c>
      <c r="K323">
        <f t="shared" si="100"/>
        <v>19.028072000000002</v>
      </c>
      <c r="L323">
        <f t="shared" si="100"/>
        <v>4.7002633929191697</v>
      </c>
      <c r="M323">
        <f t="shared" si="97"/>
        <v>4.363908651941526</v>
      </c>
      <c r="N323">
        <f t="shared" si="103"/>
        <v>2.0405930568698389</v>
      </c>
      <c r="O323">
        <f t="shared" si="88"/>
        <v>449.77868588185606</v>
      </c>
      <c r="P323">
        <f t="shared" si="89"/>
        <v>0.19536909302316152</v>
      </c>
      <c r="Q323">
        <f t="shared" si="90"/>
        <v>3.8221753394586798E-2</v>
      </c>
      <c r="R323">
        <f t="shared" si="91"/>
        <v>0.19159378924207365</v>
      </c>
      <c r="S323" t="str">
        <f t="shared" si="102"/>
        <v>-</v>
      </c>
      <c r="T323" t="str">
        <f t="shared" si="86"/>
        <v>No</v>
      </c>
      <c r="U323" t="str">
        <f t="shared" si="87"/>
        <v>No</v>
      </c>
    </row>
    <row r="324" spans="2:21">
      <c r="B324" s="5">
        <f t="shared" si="92"/>
        <v>22.478859747894809</v>
      </c>
      <c r="C324" s="5">
        <f t="shared" si="93"/>
        <v>-15.678685911703212</v>
      </c>
      <c r="D324">
        <f t="shared" si="94"/>
        <v>22.478859747894809</v>
      </c>
      <c r="E324" s="5">
        <f t="shared" si="95"/>
        <v>2.6741975817006877E-3</v>
      </c>
      <c r="F324" s="5">
        <f t="shared" si="83"/>
        <v>-1.8185008427887853E-2</v>
      </c>
      <c r="G324" s="5">
        <f t="shared" si="84"/>
        <v>-0.94249147239999997</v>
      </c>
      <c r="H324">
        <f t="shared" si="96"/>
        <v>318</v>
      </c>
      <c r="I324">
        <f t="shared" si="85"/>
        <v>5.5501470213419672</v>
      </c>
      <c r="J324">
        <f t="shared" si="100"/>
        <v>19.600000000000001</v>
      </c>
      <c r="K324">
        <f t="shared" si="100"/>
        <v>19.028072000000002</v>
      </c>
      <c r="L324">
        <f t="shared" si="100"/>
        <v>4.7002633929191697</v>
      </c>
      <c r="M324">
        <f t="shared" si="97"/>
        <v>4.3942232068832627</v>
      </c>
      <c r="N324">
        <f t="shared" si="103"/>
        <v>2.0547683467922542</v>
      </c>
      <c r="O324">
        <f t="shared" si="88"/>
        <v>451.83345422864829</v>
      </c>
      <c r="P324">
        <f t="shared" si="89"/>
        <v>0.19457708033586293</v>
      </c>
      <c r="Q324">
        <f t="shared" si="90"/>
        <v>3.7512995806351583E-2</v>
      </c>
      <c r="R324">
        <f t="shared" si="91"/>
        <v>0.19092672766708568</v>
      </c>
      <c r="S324" t="str">
        <f t="shared" si="102"/>
        <v>-</v>
      </c>
      <c r="T324" t="str">
        <f t="shared" si="86"/>
        <v>No</v>
      </c>
      <c r="U324" t="str">
        <f t="shared" si="87"/>
        <v>No</v>
      </c>
    </row>
    <row r="325" spans="2:21">
      <c r="B325" s="5">
        <f t="shared" si="92"/>
        <v>22.554977459912614</v>
      </c>
      <c r="C325" s="5">
        <f t="shared" si="93"/>
        <v>-15.64186730854729</v>
      </c>
      <c r="D325">
        <f t="shared" si="94"/>
        <v>22.554977459912614</v>
      </c>
      <c r="E325" s="5">
        <f t="shared" si="95"/>
        <v>2.6714462135571018E-3</v>
      </c>
      <c r="F325" s="5">
        <f t="shared" si="83"/>
        <v>-1.8468001937768052E-2</v>
      </c>
      <c r="G325" s="5">
        <f t="shared" si="84"/>
        <v>-0.94249147239999997</v>
      </c>
      <c r="H325">
        <f t="shared" si="96"/>
        <v>319</v>
      </c>
      <c r="I325">
        <f t="shared" si="85"/>
        <v>5.5676003138619112</v>
      </c>
      <c r="J325">
        <f t="shared" si="100"/>
        <v>19.600000000000001</v>
      </c>
      <c r="K325">
        <f t="shared" si="100"/>
        <v>19.028072000000002</v>
      </c>
      <c r="L325">
        <f t="shared" si="100"/>
        <v>4.7002633929191697</v>
      </c>
      <c r="M325">
        <f t="shared" si="97"/>
        <v>4.4242738204307512</v>
      </c>
      <c r="N325">
        <f t="shared" si="103"/>
        <v>2.0688202159422655</v>
      </c>
      <c r="O325">
        <f t="shared" si="88"/>
        <v>453.90227444459055</v>
      </c>
      <c r="P325">
        <f t="shared" si="89"/>
        <v>0.19379669375017416</v>
      </c>
      <c r="Q325">
        <f t="shared" si="90"/>
        <v>3.6792811396197667E-2</v>
      </c>
      <c r="R325">
        <f t="shared" si="91"/>
        <v>0.19027203561759312</v>
      </c>
      <c r="S325" t="str">
        <f t="shared" si="102"/>
        <v>-</v>
      </c>
      <c r="T325" t="str">
        <f t="shared" si="86"/>
        <v>No</v>
      </c>
      <c r="U325" t="str">
        <f t="shared" si="87"/>
        <v>No</v>
      </c>
    </row>
    <row r="326" spans="2:21">
      <c r="B326" s="5">
        <f t="shared" si="92"/>
        <v>22.630083948347536</v>
      </c>
      <c r="C326" s="5">
        <f t="shared" si="93"/>
        <v>-15.605948026417147</v>
      </c>
      <c r="D326">
        <f t="shared" si="94"/>
        <v>22.630083948347536</v>
      </c>
      <c r="E326" s="5">
        <f t="shared" si="95"/>
        <v>2.6687083114135981E-3</v>
      </c>
      <c r="F326" s="5">
        <f t="shared" ref="F326:F366" si="104">-2*L326*COS(I326)/J326/J326</f>
        <v>-1.8745369915354446E-2</v>
      </c>
      <c r="G326" s="5">
        <f t="shared" ref="G326:G366" si="105">-1+L326*L326/J326/J326</f>
        <v>-0.94249147239999997</v>
      </c>
      <c r="H326">
        <f t="shared" si="96"/>
        <v>320</v>
      </c>
      <c r="I326">
        <f t="shared" ref="I326:I366" si="106">H326/360*2*PI()</f>
        <v>5.5850536063818543</v>
      </c>
      <c r="J326">
        <f t="shared" si="100"/>
        <v>19.600000000000001</v>
      </c>
      <c r="K326">
        <f t="shared" si="100"/>
        <v>19.028072000000002</v>
      </c>
      <c r="L326">
        <f t="shared" si="100"/>
        <v>4.7002633929191697</v>
      </c>
      <c r="M326">
        <f t="shared" si="97"/>
        <v>4.4540376642636765</v>
      </c>
      <c r="N326">
        <f t="shared" si="103"/>
        <v>2.0827379896436473</v>
      </c>
      <c r="O326">
        <f t="shared" si="88"/>
        <v>455.98501243423419</v>
      </c>
      <c r="P326">
        <f t="shared" si="89"/>
        <v>0.19302831321130795</v>
      </c>
      <c r="Q326">
        <f t="shared" si="90"/>
        <v>3.6061419539273498E-2</v>
      </c>
      <c r="R326">
        <f t="shared" si="91"/>
        <v>0.18962991251913638</v>
      </c>
      <c r="S326" t="str">
        <f t="shared" si="102"/>
        <v>-</v>
      </c>
      <c r="T326" t="str">
        <f t="shared" ref="T326:T366" si="107">IF((D326&gt;22.8),"Yes","No")</f>
        <v>No</v>
      </c>
      <c r="U326" t="str">
        <f t="shared" ref="U326:U366" si="108">IF((D326&lt;14.9),"Yes","No")</f>
        <v>No</v>
      </c>
    </row>
    <row r="327" spans="2:21">
      <c r="B327" s="5">
        <f t="shared" si="92"/>
        <v>22.704130706164356</v>
      </c>
      <c r="C327" s="5">
        <f t="shared" si="93"/>
        <v>-15.570927743548513</v>
      </c>
      <c r="D327">
        <f t="shared" si="94"/>
        <v>22.704130706164356</v>
      </c>
      <c r="E327" s="5">
        <f t="shared" si="95"/>
        <v>2.6659872109821977E-3</v>
      </c>
      <c r="F327" s="5">
        <f t="shared" si="104"/>
        <v>-1.9017027871674162E-2</v>
      </c>
      <c r="G327" s="5">
        <f t="shared" si="105"/>
        <v>-0.94249147239999997</v>
      </c>
      <c r="H327">
        <f t="shared" si="96"/>
        <v>321</v>
      </c>
      <c r="I327">
        <f t="shared" si="106"/>
        <v>5.6025068989017983</v>
      </c>
      <c r="J327">
        <f t="shared" si="100"/>
        <v>19.600000000000001</v>
      </c>
      <c r="K327">
        <f t="shared" si="100"/>
        <v>19.028072000000002</v>
      </c>
      <c r="L327">
        <f t="shared" si="100"/>
        <v>4.7002633929191697</v>
      </c>
      <c r="M327">
        <f t="shared" si="97"/>
        <v>4.4834916585198528</v>
      </c>
      <c r="N327">
        <f t="shared" si="103"/>
        <v>2.0965108755975037</v>
      </c>
      <c r="O327">
        <f t="shared" ref="O327:O366" si="109">O326+N327</f>
        <v>458.08152330983171</v>
      </c>
      <c r="P327">
        <f t="shared" ref="P327:P366" si="110">SQRT(D327*D327*SIN(1/360*2*PI())*SIN(1/360*2*PI())+(D327-D326)*(D327-D326))/N327</f>
        <v>0.19227231782194973</v>
      </c>
      <c r="Q327">
        <f t="shared" ref="Q327:Q366" si="111">(D327-D326)/N327</f>
        <v>3.5319043024623832E-2</v>
      </c>
      <c r="R327">
        <f t="shared" ref="R327:R366" si="112">D327*SIN(1/360*2*PI())/N327</f>
        <v>0.18900055396863161</v>
      </c>
      <c r="S327" t="str">
        <f t="shared" si="102"/>
        <v>-</v>
      </c>
      <c r="T327" t="str">
        <f t="shared" si="107"/>
        <v>No</v>
      </c>
      <c r="U327" t="str">
        <f t="shared" si="108"/>
        <v>No</v>
      </c>
    </row>
    <row r="328" spans="2:21">
      <c r="B328" s="5">
        <f t="shared" ref="B328:B366" si="113">(-F328+SQRT((F328*F328)-4*E328*G328))/2/E328</f>
        <v>22.777069195692018</v>
      </c>
      <c r="C328" s="5">
        <f t="shared" ref="C328:C366" si="114">(-F328-SQRT(F328*F328-4*E328*G328))/2/E328</f>
        <v>-15.536806073410466</v>
      </c>
      <c r="D328">
        <f t="shared" ref="D328:D366" si="115">IF((B328&gt;0),B328,IF((C328&gt;5),C328,"?"))</f>
        <v>22.777069195692018</v>
      </c>
      <c r="E328" s="5">
        <f t="shared" ref="E328:E366" si="116">SIN(I328)*SIN(I328)/K328/K328+COS(I328)*COS(I328)/J328/J328</f>
        <v>2.6632862275046223E-3</v>
      </c>
      <c r="F328" s="5">
        <f t="shared" si="104"/>
        <v>-1.9282893057082064E-2</v>
      </c>
      <c r="G328" s="5">
        <f t="shared" si="105"/>
        <v>-0.94249147239999997</v>
      </c>
      <c r="H328">
        <f t="shared" ref="H328:H366" si="117">H327+1</f>
        <v>322</v>
      </c>
      <c r="I328">
        <f t="shared" si="106"/>
        <v>5.6199601914217414</v>
      </c>
      <c r="J328">
        <f t="shared" si="100"/>
        <v>19.600000000000001</v>
      </c>
      <c r="K328">
        <f t="shared" si="100"/>
        <v>19.028072000000002</v>
      </c>
      <c r="L328">
        <f t="shared" si="100"/>
        <v>4.7002633929191697</v>
      </c>
      <c r="M328">
        <f t="shared" ref="M328:M366" si="118">0.5*D327*D328*SIN(1/360*2*PI())</f>
        <v>4.5126125019024332</v>
      </c>
      <c r="N328">
        <f t="shared" si="103"/>
        <v>2.1101279779605995</v>
      </c>
      <c r="O328">
        <f t="shared" si="109"/>
        <v>460.1916512877923</v>
      </c>
      <c r="P328">
        <f t="shared" si="110"/>
        <v>0.19152908551240547</v>
      </c>
      <c r="Q328">
        <f t="shared" si="111"/>
        <v>3.4565907987322841E-2</v>
      </c>
      <c r="R328">
        <f t="shared" si="112"/>
        <v>0.18838415167478995</v>
      </c>
      <c r="S328" t="str">
        <f t="shared" si="102"/>
        <v>-</v>
      </c>
      <c r="T328" t="str">
        <f t="shared" si="107"/>
        <v>No</v>
      </c>
      <c r="U328" t="str">
        <f t="shared" si="108"/>
        <v>No</v>
      </c>
    </row>
    <row r="329" spans="2:21">
      <c r="B329" s="5">
        <f t="shared" si="113"/>
        <v>22.848850907612658</v>
      </c>
      <c r="C329" s="5">
        <f t="shared" si="114"/>
        <v>-15.503582570653972</v>
      </c>
      <c r="D329">
        <f t="shared" si="115"/>
        <v>22.848850907612658</v>
      </c>
      <c r="E329" s="5">
        <f t="shared" si="116"/>
        <v>2.6606086517131852E-3</v>
      </c>
      <c r="F329" s="5">
        <f t="shared" si="104"/>
        <v>-1.95428844864672E-2</v>
      </c>
      <c r="G329" s="5">
        <f t="shared" si="105"/>
        <v>-0.94249147239999997</v>
      </c>
      <c r="H329">
        <f t="shared" si="117"/>
        <v>323</v>
      </c>
      <c r="I329">
        <f t="shared" si="106"/>
        <v>5.6374134839416845</v>
      </c>
      <c r="J329">
        <f t="shared" si="100"/>
        <v>19.600000000000001</v>
      </c>
      <c r="K329">
        <f t="shared" si="100"/>
        <v>19.028072000000002</v>
      </c>
      <c r="L329">
        <f t="shared" si="100"/>
        <v>4.7002633929191697</v>
      </c>
      <c r="M329">
        <f t="shared" si="118"/>
        <v>4.5413767033944605</v>
      </c>
      <c r="N329">
        <f t="shared" si="103"/>
        <v>2.1235783121753</v>
      </c>
      <c r="O329">
        <f t="shared" si="109"/>
        <v>462.31522959996761</v>
      </c>
      <c r="P329">
        <f t="shared" si="110"/>
        <v>0.19079899269804712</v>
      </c>
      <c r="Q329">
        <f t="shared" si="111"/>
        <v>3.3802243839601752E-2</v>
      </c>
      <c r="R329">
        <f t="shared" si="112"/>
        <v>0.18778089339972143</v>
      </c>
      <c r="S329" t="str">
        <f t="shared" si="102"/>
        <v>-</v>
      </c>
      <c r="T329" t="str">
        <f t="shared" si="107"/>
        <v>Yes</v>
      </c>
      <c r="U329" t="str">
        <f t="shared" si="108"/>
        <v>No</v>
      </c>
    </row>
    <row r="330" spans="2:21">
      <c r="B330" s="5">
        <f t="shared" si="113"/>
        <v>22.919427421671404</v>
      </c>
      <c r="C330" s="5">
        <f t="shared" si="114"/>
        <v>-15.471256736850144</v>
      </c>
      <c r="D330">
        <f t="shared" si="115"/>
        <v>22.919427421671404</v>
      </c>
      <c r="E330" s="5">
        <f t="shared" si="116"/>
        <v>2.6579577458215394E-3</v>
      </c>
      <c r="F330" s="5">
        <f t="shared" si="104"/>
        <v>-1.9796922963921586E-2</v>
      </c>
      <c r="G330" s="5">
        <f t="shared" si="105"/>
        <v>-0.94249147239999997</v>
      </c>
      <c r="H330">
        <f t="shared" si="117"/>
        <v>324</v>
      </c>
      <c r="I330">
        <f t="shared" si="106"/>
        <v>5.6548667764616276</v>
      </c>
      <c r="J330">
        <f t="shared" si="100"/>
        <v>19.600000000000001</v>
      </c>
      <c r="K330">
        <f t="shared" si="100"/>
        <v>19.028072000000002</v>
      </c>
      <c r="L330">
        <f t="shared" si="100"/>
        <v>4.7002633929191697</v>
      </c>
      <c r="M330">
        <f t="shared" si="118"/>
        <v>4.5697606155407007</v>
      </c>
      <c r="N330">
        <f t="shared" si="103"/>
        <v>2.1368508205323784</v>
      </c>
      <c r="O330">
        <f t="shared" si="109"/>
        <v>464.45208042050001</v>
      </c>
      <c r="P330">
        <f t="shared" si="110"/>
        <v>0.19008241392428601</v>
      </c>
      <c r="Q330">
        <f t="shared" si="111"/>
        <v>3.3028283200959768E-2</v>
      </c>
      <c r="R330">
        <f t="shared" si="112"/>
        <v>0.18719096290174053</v>
      </c>
      <c r="S330" t="str">
        <f>IF((D330=MAX(D$6:D$366)),"Apogee",IF((D330=MIN(D$6:D$366)),"Perigee","-"))</f>
        <v>-</v>
      </c>
      <c r="T330" t="str">
        <f t="shared" si="107"/>
        <v>Yes</v>
      </c>
      <c r="U330" t="str">
        <f t="shared" si="108"/>
        <v>No</v>
      </c>
    </row>
    <row r="331" spans="2:21">
      <c r="B331" s="5">
        <f t="shared" si="113"/>
        <v>22.988750469003911</v>
      </c>
      <c r="C331" s="5">
        <f t="shared" si="114"/>
        <v>-15.439828026022244</v>
      </c>
      <c r="D331">
        <f t="shared" si="115"/>
        <v>22.988750469003911</v>
      </c>
      <c r="E331" s="5">
        <f t="shared" si="116"/>
        <v>2.6553367395501723E-3</v>
      </c>
      <c r="F331" s="5">
        <f t="shared" si="104"/>
        <v>-2.0044931106864061E-2</v>
      </c>
      <c r="G331" s="5">
        <f t="shared" si="105"/>
        <v>-0.94249147239999997</v>
      </c>
      <c r="H331">
        <f t="shared" si="117"/>
        <v>325</v>
      </c>
      <c r="I331">
        <f t="shared" si="106"/>
        <v>5.6723200689815707</v>
      </c>
      <c r="J331">
        <f t="shared" si="100"/>
        <v>19.600000000000001</v>
      </c>
      <c r="K331">
        <f t="shared" si="100"/>
        <v>19.028072000000002</v>
      </c>
      <c r="L331">
        <f t="shared" si="100"/>
        <v>4.7002633929191697</v>
      </c>
      <c r="M331">
        <f t="shared" si="118"/>
        <v>4.597740469248099</v>
      </c>
      <c r="N331">
        <f t="shared" si="103"/>
        <v>2.1499343884439455</v>
      </c>
      <c r="O331">
        <f t="shared" si="109"/>
        <v>466.60201480894398</v>
      </c>
      <c r="P331">
        <f t="shared" si="110"/>
        <v>0.18937972149938509</v>
      </c>
      <c r="Q331">
        <f t="shared" si="111"/>
        <v>3.2244261827301827E-2</v>
      </c>
      <c r="R331">
        <f t="shared" si="112"/>
        <v>0.18661453987939167</v>
      </c>
      <c r="S331" t="str">
        <f t="shared" ref="S331:S356" si="119">IF((D331=MAX(D$6:D$366)),"Apogee",IF((D331=MIN(D$6:D$366)),"Perigee","-"))</f>
        <v>-</v>
      </c>
      <c r="T331" t="str">
        <f t="shared" si="107"/>
        <v>Yes</v>
      </c>
      <c r="U331" t="str">
        <f t="shared" si="108"/>
        <v>No</v>
      </c>
    </row>
    <row r="332" spans="2:21">
      <c r="B332" s="5">
        <f t="shared" si="113"/>
        <v>23.056771995968838</v>
      </c>
      <c r="C332" s="5">
        <f t="shared" si="114"/>
        <v>-15.409295849975306</v>
      </c>
      <c r="D332">
        <f t="shared" si="115"/>
        <v>23.056771995968838</v>
      </c>
      <c r="E332" s="5">
        <f t="shared" si="116"/>
        <v>2.6527488261914914E-3</v>
      </c>
      <c r="F332" s="5">
        <f t="shared" si="104"/>
        <v>-2.0286833369611779E-2</v>
      </c>
      <c r="G332" s="5">
        <f t="shared" si="105"/>
        <v>-0.94249147239999997</v>
      </c>
      <c r="H332">
        <f t="shared" si="117"/>
        <v>326</v>
      </c>
      <c r="I332">
        <f t="shared" si="106"/>
        <v>5.6897733615015138</v>
      </c>
      <c r="J332">
        <f t="shared" si="100"/>
        <v>19.600000000000001</v>
      </c>
      <c r="K332">
        <f t="shared" si="100"/>
        <v>19.028072000000002</v>
      </c>
      <c r="L332">
        <f t="shared" si="100"/>
        <v>4.7002633929191697</v>
      </c>
      <c r="M332">
        <f t="shared" si="118"/>
        <v>4.6252924100475399</v>
      </c>
      <c r="N332">
        <f t="shared" si="103"/>
        <v>2.1628178613996898</v>
      </c>
      <c r="O332">
        <f t="shared" si="109"/>
        <v>468.76483267034365</v>
      </c>
      <c r="P332">
        <f t="shared" si="110"/>
        <v>0.18869128511548827</v>
      </c>
      <c r="Q332">
        <f t="shared" si="111"/>
        <v>3.1450418539130179E-2</v>
      </c>
      <c r="R332">
        <f t="shared" si="112"/>
        <v>0.18605179991671139</v>
      </c>
      <c r="S332" t="str">
        <f t="shared" si="119"/>
        <v>-</v>
      </c>
      <c r="T332" t="str">
        <f t="shared" si="107"/>
        <v>Yes</v>
      </c>
      <c r="U332" t="str">
        <f t="shared" si="108"/>
        <v>No</v>
      </c>
    </row>
    <row r="333" spans="2:21">
      <c r="B333" s="5">
        <f t="shared" si="113"/>
        <v>23.123444229362882</v>
      </c>
      <c r="C333" s="5">
        <f t="shared" si="114"/>
        <v>-15.379659583427435</v>
      </c>
      <c r="D333">
        <f t="shared" si="115"/>
        <v>23.123444229362882</v>
      </c>
      <c r="E333" s="5">
        <f t="shared" si="116"/>
        <v>2.6501971587192864E-3</v>
      </c>
      <c r="F333" s="5">
        <f t="shared" si="104"/>
        <v>-2.0522556066392153E-2</v>
      </c>
      <c r="G333" s="5">
        <f t="shared" si="105"/>
        <v>-0.94249147239999997</v>
      </c>
      <c r="H333">
        <f t="shared" si="117"/>
        <v>327</v>
      </c>
      <c r="I333">
        <f t="shared" si="106"/>
        <v>5.7072266540214578</v>
      </c>
      <c r="J333">
        <f t="shared" si="100"/>
        <v>19.600000000000001</v>
      </c>
      <c r="K333">
        <f t="shared" si="100"/>
        <v>19.028072000000002</v>
      </c>
      <c r="L333">
        <f t="shared" si="100"/>
        <v>4.7002633929191697</v>
      </c>
      <c r="M333">
        <f t="shared" si="118"/>
        <v>4.6523925357507219</v>
      </c>
      <c r="N333">
        <f t="shared" si="103"/>
        <v>2.1754900625754887</v>
      </c>
      <c r="O333">
        <f t="shared" si="109"/>
        <v>470.94032273291913</v>
      </c>
      <c r="P333">
        <f t="shared" si="110"/>
        <v>0.18801747145832037</v>
      </c>
      <c r="Q333">
        <f t="shared" si="111"/>
        <v>3.0646995148814041E-2</v>
      </c>
      <c r="R333">
        <f t="shared" si="112"/>
        <v>0.18550291442974387</v>
      </c>
      <c r="S333" t="str">
        <f t="shared" si="119"/>
        <v>-</v>
      </c>
      <c r="T333" t="str">
        <f t="shared" si="107"/>
        <v>Yes</v>
      </c>
      <c r="U333" t="str">
        <f t="shared" si="108"/>
        <v>No</v>
      </c>
    </row>
    <row r="334" spans="2:21">
      <c r="B334" s="5">
        <f t="shared" si="113"/>
        <v>23.188719742886292</v>
      </c>
      <c r="C334" s="5">
        <f t="shared" si="114"/>
        <v>-15.350918568946597</v>
      </c>
      <c r="D334">
        <f t="shared" si="115"/>
        <v>23.188719742886292</v>
      </c>
      <c r="E334" s="5">
        <f t="shared" si="116"/>
        <v>2.6476848459473178E-3</v>
      </c>
      <c r="F334" s="5">
        <f t="shared" si="104"/>
        <v>-2.0752027393788237E-2</v>
      </c>
      <c r="G334" s="5">
        <f t="shared" si="105"/>
        <v>-0.94249147239999997</v>
      </c>
      <c r="H334">
        <f t="shared" si="117"/>
        <v>328</v>
      </c>
      <c r="I334">
        <f t="shared" si="106"/>
        <v>5.7246799465414009</v>
      </c>
      <c r="J334">
        <f t="shared" si="100"/>
        <v>19.600000000000001</v>
      </c>
      <c r="K334">
        <f t="shared" si="100"/>
        <v>19.028072000000002</v>
      </c>
      <c r="L334">
        <f t="shared" si="100"/>
        <v>4.7002633929191697</v>
      </c>
      <c r="M334">
        <f t="shared" si="118"/>
        <v>4.6790169354271045</v>
      </c>
      <c r="N334">
        <f t="shared" si="103"/>
        <v>2.1879398110592896</v>
      </c>
      <c r="O334">
        <f t="shared" si="109"/>
        <v>473.12826254397839</v>
      </c>
      <c r="P334">
        <f t="shared" si="110"/>
        <v>0.18735864380607553</v>
      </c>
      <c r="Q334">
        <f t="shared" si="111"/>
        <v>2.9834236386880823E-2</v>
      </c>
      <c r="R334">
        <f t="shared" si="112"/>
        <v>0.18496805061432528</v>
      </c>
      <c r="S334" t="str">
        <f t="shared" si="119"/>
        <v>-</v>
      </c>
      <c r="T334" t="str">
        <f t="shared" si="107"/>
        <v>Yes</v>
      </c>
      <c r="U334" t="str">
        <f t="shared" si="108"/>
        <v>No</v>
      </c>
    </row>
    <row r="335" spans="2:21">
      <c r="B335" s="5">
        <f t="shared" si="113"/>
        <v>23.252551524717958</v>
      </c>
      <c r="C335" s="5">
        <f t="shared" si="114"/>
        <v>-15.323072121696896</v>
      </c>
      <c r="D335">
        <f t="shared" si="115"/>
        <v>23.252551524717958</v>
      </c>
      <c r="E335" s="5">
        <f t="shared" si="116"/>
        <v>2.6452149487417058E-3</v>
      </c>
      <c r="F335" s="5">
        <f t="shared" si="104"/>
        <v>-2.0975177452610762E-2</v>
      </c>
      <c r="G335" s="5">
        <f t="shared" si="105"/>
        <v>-0.94249147239999997</v>
      </c>
      <c r="H335">
        <f t="shared" si="117"/>
        <v>329</v>
      </c>
      <c r="I335">
        <f t="shared" si="106"/>
        <v>5.742133239061344</v>
      </c>
      <c r="J335">
        <f t="shared" si="100"/>
        <v>19.600000000000001</v>
      </c>
      <c r="K335">
        <f t="shared" si="100"/>
        <v>19.028072000000002</v>
      </c>
      <c r="L335">
        <f t="shared" si="100"/>
        <v>4.7002633929191697</v>
      </c>
      <c r="M335">
        <f t="shared" si="118"/>
        <v>4.7051417296169982</v>
      </c>
      <c r="N335">
        <f t="shared" si="103"/>
        <v>2.2001559406550206</v>
      </c>
      <c r="O335">
        <f t="shared" si="109"/>
        <v>475.3284184846334</v>
      </c>
      <c r="P335">
        <f t="shared" si="110"/>
        <v>0.18671516161813881</v>
      </c>
      <c r="Q335">
        <f t="shared" si="111"/>
        <v>2.9012389827542305E-2</v>
      </c>
      <c r="R335">
        <f t="shared" si="112"/>
        <v>0.18444737139515546</v>
      </c>
      <c r="S335" t="str">
        <f t="shared" si="119"/>
        <v>-</v>
      </c>
      <c r="T335" t="str">
        <f t="shared" si="107"/>
        <v>Yes</v>
      </c>
      <c r="U335" t="str">
        <f t="shared" si="108"/>
        <v>No</v>
      </c>
    </row>
    <row r="336" spans="2:21">
      <c r="B336" s="5">
        <f t="shared" si="113"/>
        <v>23.314893046049601</v>
      </c>
      <c r="C336" s="5">
        <f t="shared" si="114"/>
        <v>-15.296119533998116</v>
      </c>
      <c r="D336">
        <f t="shared" si="115"/>
        <v>23.314893046049601</v>
      </c>
      <c r="E336" s="5">
        <f t="shared" si="116"/>
        <v>2.6427904762917382E-3</v>
      </c>
      <c r="F336" s="5">
        <f t="shared" si="104"/>
        <v>-2.1191938269190115E-2</v>
      </c>
      <c r="G336" s="5">
        <f t="shared" si="105"/>
        <v>-0.94249147239999997</v>
      </c>
      <c r="H336">
        <f t="shared" si="117"/>
        <v>330</v>
      </c>
      <c r="I336">
        <f t="shared" si="106"/>
        <v>5.7595865315812871</v>
      </c>
      <c r="J336">
        <f t="shared" si="100"/>
        <v>19.600000000000001</v>
      </c>
      <c r="K336">
        <f t="shared" si="100"/>
        <v>19.028072000000002</v>
      </c>
      <c r="L336">
        <f t="shared" si="100"/>
        <v>4.7002633929191697</v>
      </c>
      <c r="M336">
        <f t="shared" si="118"/>
        <v>4.7307431116880991</v>
      </c>
      <c r="N336">
        <f t="shared" si="103"/>
        <v>2.2121273192211865</v>
      </c>
      <c r="O336">
        <f t="shared" si="109"/>
        <v>477.54054580385457</v>
      </c>
      <c r="P336">
        <f t="shared" si="110"/>
        <v>0.18608738011428599</v>
      </c>
      <c r="Q336">
        <f t="shared" si="111"/>
        <v>2.8181705813203832E-2</v>
      </c>
      <c r="R336">
        <f t="shared" si="112"/>
        <v>0.18394103537616832</v>
      </c>
      <c r="S336" t="str">
        <f t="shared" si="119"/>
        <v>-</v>
      </c>
      <c r="T336" t="str">
        <f t="shared" si="107"/>
        <v>Yes</v>
      </c>
      <c r="U336" t="str">
        <f t="shared" si="108"/>
        <v>No</v>
      </c>
    </row>
    <row r="337" spans="2:21">
      <c r="B337" s="5">
        <f t="shared" si="113"/>
        <v>23.375698330420605</v>
      </c>
      <c r="C337" s="5">
        <f t="shared" si="114"/>
        <v>-15.27006007970234</v>
      </c>
      <c r="D337">
        <f t="shared" si="115"/>
        <v>23.375698330420605</v>
      </c>
      <c r="E337" s="5">
        <f t="shared" si="116"/>
        <v>2.640414382443633E-3</v>
      </c>
      <c r="F337" s="5">
        <f t="shared" si="104"/>
        <v>-2.1402243816081763E-2</v>
      </c>
      <c r="G337" s="5">
        <f t="shared" si="105"/>
        <v>-0.94249147239999997</v>
      </c>
      <c r="H337">
        <f t="shared" si="117"/>
        <v>331</v>
      </c>
      <c r="I337">
        <f t="shared" si="106"/>
        <v>5.7770398241012302</v>
      </c>
      <c r="J337">
        <f t="shared" si="100"/>
        <v>19.600000000000001</v>
      </c>
      <c r="K337">
        <f t="shared" si="100"/>
        <v>19.028072000000002</v>
      </c>
      <c r="L337">
        <f t="shared" si="100"/>
        <v>4.7002633929191697</v>
      </c>
      <c r="M337">
        <f t="shared" si="118"/>
        <v>4.7557973902340427</v>
      </c>
      <c r="N337">
        <f t="shared" si="103"/>
        <v>2.2238428684967175</v>
      </c>
      <c r="O337">
        <f t="shared" si="109"/>
        <v>479.76438867235129</v>
      </c>
      <c r="P337">
        <f t="shared" si="110"/>
        <v>0.18547564984519091</v>
      </c>
      <c r="Q337">
        <f t="shared" si="111"/>
        <v>2.7342437378278805E-2</v>
      </c>
      <c r="R337">
        <f t="shared" si="112"/>
        <v>0.1834491967922203</v>
      </c>
      <c r="S337" t="str">
        <f t="shared" si="119"/>
        <v>-</v>
      </c>
      <c r="T337" t="str">
        <f t="shared" si="107"/>
        <v>Yes</v>
      </c>
      <c r="U337" t="str">
        <f t="shared" si="108"/>
        <v>No</v>
      </c>
    </row>
    <row r="338" spans="2:21">
      <c r="B338" s="5">
        <f t="shared" si="113"/>
        <v>23.434922023686237</v>
      </c>
      <c r="C338" s="5">
        <f t="shared" si="114"/>
        <v>-15.24489301839137</v>
      </c>
      <c r="D338">
        <f t="shared" si="115"/>
        <v>23.434922023686237</v>
      </c>
      <c r="E338" s="5">
        <f t="shared" si="116"/>
        <v>2.6380895621017342E-3</v>
      </c>
      <c r="F338" s="5">
        <f t="shared" si="104"/>
        <v>-2.1606030032178845E-2</v>
      </c>
      <c r="G338" s="5">
        <f t="shared" si="105"/>
        <v>-0.94249147239999997</v>
      </c>
      <c r="H338">
        <f t="shared" si="117"/>
        <v>332</v>
      </c>
      <c r="I338">
        <f t="shared" si="106"/>
        <v>5.7944931166211742</v>
      </c>
      <c r="J338">
        <f t="shared" si="100"/>
        <v>19.600000000000001</v>
      </c>
      <c r="K338">
        <f t="shared" si="100"/>
        <v>19.028072000000002</v>
      </c>
      <c r="L338">
        <f t="shared" si="100"/>
        <v>4.7002633929191697</v>
      </c>
      <c r="M338">
        <f t="shared" si="118"/>
        <v>4.780281032405135</v>
      </c>
      <c r="N338">
        <f t="shared" si="103"/>
        <v>2.2352915843627081</v>
      </c>
      <c r="O338">
        <f t="shared" si="109"/>
        <v>481.99968025671399</v>
      </c>
      <c r="P338">
        <f t="shared" si="110"/>
        <v>0.1848803162550538</v>
      </c>
      <c r="Q338">
        <f t="shared" si="111"/>
        <v>2.6494840172056413E-2</v>
      </c>
      <c r="R338">
        <f t="shared" si="112"/>
        <v>0.18297200546210862</v>
      </c>
      <c r="S338" t="str">
        <f t="shared" si="119"/>
        <v>-</v>
      </c>
      <c r="T338" t="str">
        <f t="shared" si="107"/>
        <v>Yes</v>
      </c>
      <c r="U338" t="str">
        <f t="shared" si="108"/>
        <v>No</v>
      </c>
    </row>
    <row r="339" spans="2:21">
      <c r="B339" s="5">
        <f t="shared" si="113"/>
        <v>23.492519464444726</v>
      </c>
      <c r="C339" s="5">
        <f t="shared" si="114"/>
        <v>-15.220617599398645</v>
      </c>
      <c r="D339">
        <f t="shared" si="115"/>
        <v>23.492519464444726</v>
      </c>
      <c r="E339" s="5">
        <f t="shared" si="116"/>
        <v>2.6358188477015195E-3</v>
      </c>
      <c r="F339" s="5">
        <f t="shared" si="104"/>
        <v>-2.1803234842225808E-2</v>
      </c>
      <c r="G339" s="5">
        <f t="shared" si="105"/>
        <v>-0.94249147239999997</v>
      </c>
      <c r="H339">
        <f t="shared" si="117"/>
        <v>333</v>
      </c>
      <c r="I339">
        <f t="shared" si="106"/>
        <v>5.8119464091411173</v>
      </c>
      <c r="J339">
        <f t="shared" si="100"/>
        <v>19.600000000000001</v>
      </c>
      <c r="K339">
        <f t="shared" si="100"/>
        <v>19.028072000000002</v>
      </c>
      <c r="L339">
        <f t="shared" si="100"/>
        <v>4.7002633929191697</v>
      </c>
      <c r="M339">
        <f t="shared" si="118"/>
        <v>4.8041707080531486</v>
      </c>
      <c r="N339">
        <f t="shared" si="103"/>
        <v>2.2464625574848247</v>
      </c>
      <c r="O339">
        <f t="shared" si="109"/>
        <v>484.24614281419883</v>
      </c>
      <c r="P339">
        <f t="shared" si="110"/>
        <v>0.18430171923733091</v>
      </c>
      <c r="Q339">
        <f t="shared" si="111"/>
        <v>2.5639172380854516E-2</v>
      </c>
      <c r="R339">
        <f t="shared" si="112"/>
        <v>0.18250960674293498</v>
      </c>
      <c r="S339" t="str">
        <f t="shared" si="119"/>
        <v>-</v>
      </c>
      <c r="T339" t="str">
        <f t="shared" si="107"/>
        <v>Yes</v>
      </c>
      <c r="U339" t="str">
        <f t="shared" si="108"/>
        <v>No</v>
      </c>
    </row>
    <row r="340" spans="2:21">
      <c r="B340" s="5">
        <f t="shared" si="113"/>
        <v>23.548446754741228</v>
      </c>
      <c r="C340" s="5">
        <f t="shared" si="114"/>
        <v>-15.197233065659169</v>
      </c>
      <c r="D340">
        <f t="shared" si="115"/>
        <v>23.548446754741228</v>
      </c>
      <c r="E340" s="5">
        <f t="shared" si="116"/>
        <v>2.6336050057587071E-3</v>
      </c>
      <c r="F340" s="5">
        <f t="shared" si="104"/>
        <v>-2.199379817572715E-2</v>
      </c>
      <c r="G340" s="5">
        <f t="shared" si="105"/>
        <v>-0.94249147239999997</v>
      </c>
      <c r="H340">
        <f t="shared" si="117"/>
        <v>334</v>
      </c>
      <c r="I340">
        <f t="shared" si="106"/>
        <v>5.8293997016610604</v>
      </c>
      <c r="J340">
        <f t="shared" si="100"/>
        <v>19.600000000000001</v>
      </c>
      <c r="K340">
        <f t="shared" si="100"/>
        <v>19.028072000000002</v>
      </c>
      <c r="L340">
        <f t="shared" si="100"/>
        <v>4.7002633929191697</v>
      </c>
      <c r="M340">
        <f t="shared" si="118"/>
        <v>4.827443334564248</v>
      </c>
      <c r="N340">
        <f t="shared" si="103"/>
        <v>2.2573449942774797</v>
      </c>
      <c r="O340">
        <f t="shared" si="109"/>
        <v>486.50348780847634</v>
      </c>
      <c r="P340">
        <f t="shared" si="110"/>
        <v>0.18374019268457498</v>
      </c>
      <c r="Q340">
        <f t="shared" si="111"/>
        <v>2.4775694649369691E-2</v>
      </c>
      <c r="R340">
        <f t="shared" si="112"/>
        <v>0.18206214148582875</v>
      </c>
      <c r="S340" t="str">
        <f t="shared" si="119"/>
        <v>-</v>
      </c>
      <c r="T340" t="str">
        <f t="shared" si="107"/>
        <v>Yes</v>
      </c>
      <c r="U340" t="str">
        <f t="shared" si="108"/>
        <v>No</v>
      </c>
    </row>
    <row r="341" spans="2:21">
      <c r="B341" s="5">
        <f t="shared" si="113"/>
        <v>23.602660830860277</v>
      </c>
      <c r="C341" s="5">
        <f t="shared" si="114"/>
        <v>-15.17473865739105</v>
      </c>
      <c r="D341">
        <f t="shared" si="115"/>
        <v>23.602660830860277</v>
      </c>
      <c r="E341" s="5">
        <f t="shared" si="116"/>
        <v>2.631450733498688E-3</v>
      </c>
      <c r="F341" s="5">
        <f t="shared" si="104"/>
        <v>-2.2177661985245459E-2</v>
      </c>
      <c r="G341" s="5">
        <f t="shared" si="105"/>
        <v>-0.94249147239999997</v>
      </c>
      <c r="H341">
        <f t="shared" si="117"/>
        <v>335</v>
      </c>
      <c r="I341">
        <f t="shared" si="106"/>
        <v>5.8468529941810043</v>
      </c>
      <c r="J341">
        <f t="shared" si="100"/>
        <v>19.600000000000001</v>
      </c>
      <c r="K341">
        <f t="shared" si="100"/>
        <v>19.028072000000002</v>
      </c>
      <c r="L341">
        <f t="shared" si="100"/>
        <v>4.7002633929191697</v>
      </c>
      <c r="M341">
        <f t="shared" si="118"/>
        <v>4.8500761222466116</v>
      </c>
      <c r="N341">
        <f t="shared" si="103"/>
        <v>2.2679282381273924</v>
      </c>
      <c r="O341">
        <f t="shared" si="109"/>
        <v>488.77141604660375</v>
      </c>
      <c r="P341">
        <f t="shared" si="110"/>
        <v>0.1831960640335038</v>
      </c>
      <c r="Q341">
        <f t="shared" si="111"/>
        <v>2.3904670001292851E-2</v>
      </c>
      <c r="R341">
        <f t="shared" si="112"/>
        <v>0.18162974599304188</v>
      </c>
      <c r="S341" t="str">
        <f t="shared" si="119"/>
        <v>-</v>
      </c>
      <c r="T341" t="str">
        <f t="shared" si="107"/>
        <v>Yes</v>
      </c>
      <c r="U341" t="str">
        <f t="shared" si="108"/>
        <v>No</v>
      </c>
    </row>
    <row r="342" spans="2:21">
      <c r="B342" s="5">
        <f t="shared" si="113"/>
        <v>23.655119534012261</v>
      </c>
      <c r="C342" s="5">
        <f t="shared" si="114"/>
        <v>-15.153133615611969</v>
      </c>
      <c r="D342">
        <f t="shared" si="115"/>
        <v>23.655119534012261</v>
      </c>
      <c r="E342" s="5">
        <f t="shared" si="116"/>
        <v>2.6293586555703719E-3</v>
      </c>
      <c r="F342" s="5">
        <f t="shared" si="104"/>
        <v>-2.235477026408323E-2</v>
      </c>
      <c r="G342" s="5">
        <f t="shared" si="105"/>
        <v>-0.94249147239999997</v>
      </c>
      <c r="H342">
        <f t="shared" si="117"/>
        <v>336</v>
      </c>
      <c r="I342">
        <f t="shared" si="106"/>
        <v>5.8643062867009474</v>
      </c>
      <c r="J342">
        <f t="shared" si="100"/>
        <v>19.600000000000001</v>
      </c>
      <c r="K342">
        <f t="shared" si="100"/>
        <v>19.028072000000002</v>
      </c>
      <c r="L342">
        <f t="shared" si="100"/>
        <v>4.7002633929191697</v>
      </c>
      <c r="M342">
        <f t="shared" si="118"/>
        <v>4.8720466201322923</v>
      </c>
      <c r="N342">
        <f t="shared" si="103"/>
        <v>2.2782017908108441</v>
      </c>
      <c r="O342">
        <f t="shared" si="109"/>
        <v>491.04961783741459</v>
      </c>
      <c r="P342">
        <f t="shared" si="110"/>
        <v>0.18266965380648117</v>
      </c>
      <c r="Q342">
        <f t="shared" si="111"/>
        <v>2.302636375916179E-2</v>
      </c>
      <c r="R342">
        <f t="shared" si="112"/>
        <v>0.18121255197643024</v>
      </c>
      <c r="S342" t="str">
        <f t="shared" si="119"/>
        <v>-</v>
      </c>
      <c r="T342" t="str">
        <f t="shared" si="107"/>
        <v>Yes</v>
      </c>
      <c r="U342" t="str">
        <f t="shared" si="108"/>
        <v>No</v>
      </c>
    </row>
    <row r="343" spans="2:21">
      <c r="B343" s="5">
        <f t="shared" si="113"/>
        <v>23.705781680714551</v>
      </c>
      <c r="C343" s="5">
        <f t="shared" si="114"/>
        <v>-15.132417185494001</v>
      </c>
      <c r="D343">
        <f t="shared" si="115"/>
        <v>23.705781680714551</v>
      </c>
      <c r="E343" s="5">
        <f t="shared" si="116"/>
        <v>2.627331320848453E-3</v>
      </c>
      <c r="F343" s="5">
        <f t="shared" si="104"/>
        <v>-2.252506906334303E-2</v>
      </c>
      <c r="G343" s="5">
        <f t="shared" si="105"/>
        <v>-0.94249147239999997</v>
      </c>
      <c r="H343">
        <f t="shared" si="117"/>
        <v>337</v>
      </c>
      <c r="I343">
        <f t="shared" si="106"/>
        <v>5.8817595792208905</v>
      </c>
      <c r="J343">
        <f t="shared" si="100"/>
        <v>19.600000000000001</v>
      </c>
      <c r="K343">
        <f t="shared" si="100"/>
        <v>19.028072000000002</v>
      </c>
      <c r="L343">
        <f t="shared" si="100"/>
        <v>4.7002633929191697</v>
      </c>
      <c r="M343">
        <f t="shared" si="118"/>
        <v>4.8933327620464615</v>
      </c>
      <c r="N343">
        <f t="shared" si="103"/>
        <v>2.2881553340359702</v>
      </c>
      <c r="O343">
        <f t="shared" si="109"/>
        <v>493.33777317145058</v>
      </c>
      <c r="P343">
        <f t="shared" si="110"/>
        <v>0.18216127515068842</v>
      </c>
      <c r="Q343">
        <f t="shared" si="111"/>
        <v>2.2141043463570154E-2</v>
      </c>
      <c r="R343">
        <f t="shared" si="112"/>
        <v>0.18081068651733256</v>
      </c>
      <c r="S343" t="str">
        <f t="shared" si="119"/>
        <v>-</v>
      </c>
      <c r="T343" t="str">
        <f t="shared" si="107"/>
        <v>Yes</v>
      </c>
      <c r="U343" t="str">
        <f t="shared" si="108"/>
        <v>No</v>
      </c>
    </row>
    <row r="344" spans="2:21">
      <c r="B344" s="5">
        <f t="shared" si="113"/>
        <v>23.754607132663274</v>
      </c>
      <c r="C344" s="5">
        <f t="shared" si="114"/>
        <v>-15.112588619559945</v>
      </c>
      <c r="D344">
        <f t="shared" si="115"/>
        <v>23.754607132663274</v>
      </c>
      <c r="E344" s="5">
        <f t="shared" si="116"/>
        <v>2.6253711993280051E-3</v>
      </c>
      <c r="F344" s="5">
        <f t="shared" si="104"/>
        <v>-2.2688506508360899E-2</v>
      </c>
      <c r="G344" s="5">
        <f t="shared" si="105"/>
        <v>-0.94249147239999997</v>
      </c>
      <c r="H344">
        <f t="shared" si="117"/>
        <v>338</v>
      </c>
      <c r="I344">
        <f t="shared" si="106"/>
        <v>5.8992128717408336</v>
      </c>
      <c r="J344">
        <f t="shared" ref="J344:L366" si="120">J343</f>
        <v>19.600000000000001</v>
      </c>
      <c r="K344">
        <f t="shared" si="120"/>
        <v>19.028072000000002</v>
      </c>
      <c r="L344">
        <f t="shared" si="120"/>
        <v>4.7002633929191697</v>
      </c>
      <c r="M344">
        <f t="shared" si="118"/>
        <v>4.9139129127912655</v>
      </c>
      <c r="N344">
        <f t="shared" si="103"/>
        <v>2.2977787510386372</v>
      </c>
      <c r="O344">
        <f t="shared" si="109"/>
        <v>495.63555192248924</v>
      </c>
      <c r="P344">
        <f t="shared" si="110"/>
        <v>0.18167123337631497</v>
      </c>
      <c r="Q344">
        <f t="shared" si="111"/>
        <v>2.1248978791649459E-2</v>
      </c>
      <c r="R344">
        <f t="shared" si="112"/>
        <v>0.18042427202786082</v>
      </c>
      <c r="S344" t="str">
        <f t="shared" si="119"/>
        <v>-</v>
      </c>
      <c r="T344" t="str">
        <f t="shared" si="107"/>
        <v>Yes</v>
      </c>
      <c r="U344" t="str">
        <f t="shared" si="108"/>
        <v>No</v>
      </c>
    </row>
    <row r="345" spans="2:21">
      <c r="B345" s="5">
        <f t="shared" si="113"/>
        <v>23.801556865888433</v>
      </c>
      <c r="C345" s="5">
        <f t="shared" si="114"/>
        <v>-15.093647180724345</v>
      </c>
      <c r="D345">
        <f t="shared" si="115"/>
        <v>23.801556865888433</v>
      </c>
      <c r="E345" s="5">
        <f t="shared" si="116"/>
        <v>2.6234806791151652E-3</v>
      </c>
      <c r="F345" s="5">
        <f t="shared" si="104"/>
        <v>-2.2845032814507817E-2</v>
      </c>
      <c r="G345" s="5">
        <f t="shared" si="105"/>
        <v>-0.94249147239999997</v>
      </c>
      <c r="H345">
        <f t="shared" si="117"/>
        <v>339</v>
      </c>
      <c r="I345">
        <f t="shared" si="106"/>
        <v>5.9166661642607767</v>
      </c>
      <c r="J345">
        <f t="shared" si="120"/>
        <v>19.600000000000001</v>
      </c>
      <c r="K345">
        <f t="shared" si="120"/>
        <v>19.028072000000002</v>
      </c>
      <c r="L345">
        <f t="shared" si="120"/>
        <v>4.7002633929191697</v>
      </c>
      <c r="M345">
        <f t="shared" si="118"/>
        <v>4.9337659142864148</v>
      </c>
      <c r="N345">
        <f>M345/J345/K345/PI()*$K$3</f>
        <v>2.3070621481580993</v>
      </c>
      <c r="O345">
        <f t="shared" si="109"/>
        <v>497.94261407064732</v>
      </c>
      <c r="P345">
        <f t="shared" si="110"/>
        <v>0.18119982549518582</v>
      </c>
      <c r="Q345">
        <f t="shared" si="111"/>
        <v>2.0350441474947689E-2</v>
      </c>
      <c r="R345">
        <f t="shared" si="112"/>
        <v>0.1800534262136117</v>
      </c>
      <c r="S345" t="str">
        <f t="shared" si="119"/>
        <v>-</v>
      </c>
      <c r="T345" t="str">
        <f t="shared" si="107"/>
        <v>Yes</v>
      </c>
      <c r="U345" t="str">
        <f t="shared" si="108"/>
        <v>No</v>
      </c>
    </row>
    <row r="346" spans="2:21">
      <c r="B346" s="5">
        <f t="shared" si="113"/>
        <v>23.846593038982228</v>
      </c>
      <c r="C346" s="5">
        <f t="shared" si="114"/>
        <v>-15.075592145182149</v>
      </c>
      <c r="D346">
        <f t="shared" si="115"/>
        <v>23.846593038982228</v>
      </c>
      <c r="E346" s="5">
        <f t="shared" si="116"/>
        <v>2.6216620635176021E-3</v>
      </c>
      <c r="F346" s="5">
        <f t="shared" si="104"/>
        <v>-2.2994600302354638E-2</v>
      </c>
      <c r="G346" s="5">
        <f t="shared" si="105"/>
        <v>-0.94249147239999997</v>
      </c>
      <c r="H346">
        <f t="shared" si="117"/>
        <v>340</v>
      </c>
      <c r="I346">
        <f t="shared" si="106"/>
        <v>5.9341194567807198</v>
      </c>
      <c r="J346">
        <f t="shared" si="120"/>
        <v>19.600000000000001</v>
      </c>
      <c r="K346">
        <f t="shared" si="120"/>
        <v>19.028072000000002</v>
      </c>
      <c r="L346">
        <f t="shared" si="120"/>
        <v>4.7002633929191697</v>
      </c>
      <c r="M346">
        <f t="shared" si="118"/>
        <v>4.9528711315041374</v>
      </c>
      <c r="N346">
        <f t="shared" ref="N346:N366" si="121">M346/J346/K346/PI()*$K$3</f>
        <v>2.3159958763164847</v>
      </c>
      <c r="O346">
        <f t="shared" si="109"/>
        <v>500.25860994696382</v>
      </c>
      <c r="P346">
        <f t="shared" si="110"/>
        <v>0.18074733976128871</v>
      </c>
      <c r="Q346">
        <f t="shared" si="111"/>
        <v>1.9445705216635998E-2</v>
      </c>
      <c r="R346">
        <f t="shared" si="112"/>
        <v>0.17969826203781281</v>
      </c>
      <c r="S346" t="str">
        <f t="shared" si="119"/>
        <v>-</v>
      </c>
      <c r="T346" t="str">
        <f t="shared" si="107"/>
        <v>Yes</v>
      </c>
      <c r="U346" t="str">
        <f t="shared" si="108"/>
        <v>No</v>
      </c>
    </row>
    <row r="347" spans="2:21">
      <c r="B347" s="5">
        <f t="shared" si="113"/>
        <v>23.8896790601889</v>
      </c>
      <c r="C347" s="5">
        <f t="shared" si="114"/>
        <v>-15.058422805148082</v>
      </c>
      <c r="D347">
        <f t="shared" si="115"/>
        <v>23.8896790601889</v>
      </c>
      <c r="E347" s="5">
        <f t="shared" si="116"/>
        <v>2.6199175682382835E-3</v>
      </c>
      <c r="F347" s="5">
        <f t="shared" si="104"/>
        <v>-2.3137163412195672E-2</v>
      </c>
      <c r="G347" s="5">
        <f t="shared" si="105"/>
        <v>-0.94249147239999997</v>
      </c>
      <c r="H347">
        <f t="shared" si="117"/>
        <v>341</v>
      </c>
      <c r="I347">
        <f t="shared" si="106"/>
        <v>5.9515727493006638</v>
      </c>
      <c r="J347">
        <f t="shared" si="120"/>
        <v>19.600000000000001</v>
      </c>
      <c r="K347">
        <f t="shared" si="120"/>
        <v>19.028072000000002</v>
      </c>
      <c r="L347">
        <f t="shared" si="120"/>
        <v>4.7002633929191697</v>
      </c>
      <c r="M347">
        <f t="shared" si="118"/>
        <v>4.9712084980325049</v>
      </c>
      <c r="N347">
        <f t="shared" si="121"/>
        <v>2.3245705523245213</v>
      </c>
      <c r="O347">
        <f t="shared" si="109"/>
        <v>502.58318049928835</v>
      </c>
      <c r="P347">
        <f t="shared" si="110"/>
        <v>0.1803140552147344</v>
      </c>
      <c r="Q347">
        <f t="shared" si="111"/>
        <v>1.8535045608139313E-2</v>
      </c>
      <c r="R347">
        <f t="shared" si="112"/>
        <v>0.17935888768691244</v>
      </c>
      <c r="S347" t="str">
        <f t="shared" si="119"/>
        <v>-</v>
      </c>
      <c r="T347" t="str">
        <f t="shared" si="107"/>
        <v>Yes</v>
      </c>
      <c r="U347" t="str">
        <f t="shared" si="108"/>
        <v>No</v>
      </c>
    </row>
    <row r="348" spans="2:21">
      <c r="B348" s="5">
        <f t="shared" si="113"/>
        <v>23.930779653143652</v>
      </c>
      <c r="C348" s="5">
        <f t="shared" si="114"/>
        <v>-15.042138471449292</v>
      </c>
      <c r="D348">
        <f t="shared" si="115"/>
        <v>23.930779653143652</v>
      </c>
      <c r="E348" s="5">
        <f t="shared" si="116"/>
        <v>2.6182493186759897E-3</v>
      </c>
      <c r="F348" s="5">
        <f t="shared" si="104"/>
        <v>-2.3272678717926612E-2</v>
      </c>
      <c r="G348" s="5">
        <f t="shared" si="105"/>
        <v>-0.94249147239999997</v>
      </c>
      <c r="H348">
        <f t="shared" si="117"/>
        <v>342</v>
      </c>
      <c r="I348">
        <f t="shared" si="106"/>
        <v>5.9690260418206069</v>
      </c>
      <c r="J348">
        <f t="shared" si="120"/>
        <v>19.600000000000001</v>
      </c>
      <c r="K348">
        <f t="shared" si="120"/>
        <v>19.028072000000002</v>
      </c>
      <c r="L348">
        <f t="shared" si="120"/>
        <v>4.7002633929191697</v>
      </c>
      <c r="M348">
        <f t="shared" si="118"/>
        <v>4.9887585610983569</v>
      </c>
      <c r="N348">
        <f t="shared" si="121"/>
        <v>2.3327770799345511</v>
      </c>
      <c r="O348">
        <f t="shared" si="109"/>
        <v>504.91595757922289</v>
      </c>
      <c r="P348">
        <f t="shared" si="110"/>
        <v>0.17990024123072482</v>
      </c>
      <c r="Q348">
        <f t="shared" si="111"/>
        <v>1.7618740045193357E-2</v>
      </c>
      <c r="R348">
        <f t="shared" si="112"/>
        <v>0.17903540653762565</v>
      </c>
      <c r="S348" t="str">
        <f t="shared" si="119"/>
        <v>-</v>
      </c>
      <c r="T348" t="str">
        <f t="shared" si="107"/>
        <v>Yes</v>
      </c>
      <c r="U348" t="str">
        <f t="shared" si="108"/>
        <v>No</v>
      </c>
    </row>
    <row r="349" spans="2:21">
      <c r="B349" s="5">
        <f t="shared" si="113"/>
        <v>23.969860921048507</v>
      </c>
      <c r="C349" s="5">
        <f t="shared" si="114"/>
        <v>-15.026738475974222</v>
      </c>
      <c r="D349">
        <f t="shared" si="115"/>
        <v>23.969860921048507</v>
      </c>
      <c r="E349" s="5">
        <f t="shared" si="116"/>
        <v>2.6166593473358375E-3</v>
      </c>
      <c r="F349" s="5">
        <f t="shared" si="104"/>
        <v>-2.3401104940272564E-2</v>
      </c>
      <c r="G349" s="5">
        <f t="shared" si="105"/>
        <v>-0.94249147239999997</v>
      </c>
      <c r="H349">
        <f t="shared" si="117"/>
        <v>343</v>
      </c>
      <c r="I349">
        <f t="shared" si="106"/>
        <v>5.98647933434055</v>
      </c>
      <c r="J349">
        <f t="shared" si="120"/>
        <v>19.600000000000001</v>
      </c>
      <c r="K349">
        <f t="shared" si="120"/>
        <v>19.028072000000002</v>
      </c>
      <c r="L349">
        <f t="shared" si="120"/>
        <v>4.7002633929191697</v>
      </c>
      <c r="M349">
        <f t="shared" si="118"/>
        <v>5.0055025258791472</v>
      </c>
      <c r="N349">
        <f t="shared" si="121"/>
        <v>2.3406066705610531</v>
      </c>
      <c r="O349">
        <f t="shared" si="109"/>
        <v>507.25656424978393</v>
      </c>
      <c r="P349">
        <f t="shared" si="110"/>
        <v>0.17950615707514467</v>
      </c>
      <c r="Q349">
        <f t="shared" si="111"/>
        <v>1.6697067643358963E-2</v>
      </c>
      <c r="R349">
        <f t="shared" si="112"/>
        <v>0.17872791712544409</v>
      </c>
      <c r="S349" t="str">
        <f t="shared" si="119"/>
        <v>-</v>
      </c>
      <c r="T349" t="str">
        <f t="shared" si="107"/>
        <v>Yes</v>
      </c>
      <c r="U349" t="str">
        <f t="shared" si="108"/>
        <v>No</v>
      </c>
    </row>
    <row r="350" spans="2:21">
      <c r="B350" s="5">
        <f t="shared" si="113"/>
        <v>24.006890409074199</v>
      </c>
      <c r="C350" s="5">
        <f t="shared" si="114"/>
        <v>-15.012222173980064</v>
      </c>
      <c r="D350">
        <f t="shared" si="115"/>
        <v>24.006890409074199</v>
      </c>
      <c r="E350" s="5">
        <f t="shared" si="116"/>
        <v>2.6151495913529885E-3</v>
      </c>
      <c r="F350" s="5">
        <f t="shared" si="104"/>
        <v>-2.3522402959362129E-2</v>
      </c>
      <c r="G350" s="5">
        <f t="shared" si="105"/>
        <v>-0.94249147239999997</v>
      </c>
      <c r="H350">
        <f t="shared" si="117"/>
        <v>344</v>
      </c>
      <c r="I350">
        <f t="shared" si="106"/>
        <v>6.003932626860494</v>
      </c>
      <c r="J350">
        <f t="shared" si="120"/>
        <v>19.600000000000001</v>
      </c>
      <c r="K350">
        <f t="shared" si="120"/>
        <v>19.028072000000002</v>
      </c>
      <c r="L350">
        <f t="shared" si="120"/>
        <v>4.7002633929191697</v>
      </c>
      <c r="M350">
        <f t="shared" si="118"/>
        <v>5.0214222989320429</v>
      </c>
      <c r="N350">
        <f t="shared" si="121"/>
        <v>2.3480508635883823</v>
      </c>
      <c r="O350">
        <f t="shared" si="109"/>
        <v>509.60461511337229</v>
      </c>
      <c r="P350">
        <f t="shared" si="110"/>
        <v>0.17913205146842018</v>
      </c>
      <c r="Q350">
        <f t="shared" si="111"/>
        <v>1.5770309152971881E-2</v>
      </c>
      <c r="R350">
        <f t="shared" si="112"/>
        <v>0.17843651311462133</v>
      </c>
      <c r="S350" t="str">
        <f t="shared" si="119"/>
        <v>-</v>
      </c>
      <c r="T350" t="str">
        <f t="shared" si="107"/>
        <v>Yes</v>
      </c>
      <c r="U350" t="str">
        <f t="shared" si="108"/>
        <v>No</v>
      </c>
    </row>
    <row r="351" spans="2:21">
      <c r="B351" s="5">
        <f t="shared" si="113"/>
        <v>24.041837164779764</v>
      </c>
      <c r="C351" s="5">
        <f t="shared" si="114"/>
        <v>-14.998588946261398</v>
      </c>
      <c r="D351">
        <f t="shared" si="115"/>
        <v>24.041837164779764</v>
      </c>
      <c r="E351" s="5">
        <f t="shared" si="116"/>
        <v>2.6137218901325487E-3</v>
      </c>
      <c r="F351" s="5">
        <f t="shared" si="104"/>
        <v>-2.3636535826643629E-2</v>
      </c>
      <c r="G351" s="5">
        <f t="shared" si="105"/>
        <v>-0.94249147239999997</v>
      </c>
      <c r="H351">
        <f t="shared" si="117"/>
        <v>345</v>
      </c>
      <c r="I351">
        <f t="shared" si="106"/>
        <v>6.0213859193804371</v>
      </c>
      <c r="J351">
        <f t="shared" si="120"/>
        <v>19.600000000000001</v>
      </c>
      <c r="K351">
        <f t="shared" si="120"/>
        <v>19.028072000000002</v>
      </c>
      <c r="L351">
        <f t="shared" si="120"/>
        <v>4.7002633929191697</v>
      </c>
      <c r="M351">
        <f t="shared" si="118"/>
        <v>5.036500530568679</v>
      </c>
      <c r="N351">
        <f t="shared" si="121"/>
        <v>2.3551015461854856</v>
      </c>
      <c r="O351">
        <f t="shared" si="109"/>
        <v>511.95971665955778</v>
      </c>
      <c r="P351">
        <f t="shared" si="110"/>
        <v>0.17877816215932418</v>
      </c>
      <c r="Q351">
        <f t="shared" si="111"/>
        <v>1.4838746873640328E-2</v>
      </c>
      <c r="R351">
        <f t="shared" si="112"/>
        <v>0.17816128326964206</v>
      </c>
      <c r="S351" t="str">
        <f t="shared" si="119"/>
        <v>-</v>
      </c>
      <c r="T351" t="str">
        <f t="shared" si="107"/>
        <v>Yes</v>
      </c>
      <c r="U351" t="str">
        <f t="shared" si="108"/>
        <v>No</v>
      </c>
    </row>
    <row r="352" spans="2:21">
      <c r="B352" s="5">
        <f t="shared" si="113"/>
        <v>24.074671796344877</v>
      </c>
      <c r="C352" s="5">
        <f t="shared" si="114"/>
        <v>-14.985838201182235</v>
      </c>
      <c r="D352">
        <f t="shared" si="115"/>
        <v>24.074671796344877</v>
      </c>
      <c r="E352" s="5">
        <f t="shared" si="116"/>
        <v>2.6123779831085342E-3</v>
      </c>
      <c r="F352" s="5">
        <f t="shared" si="104"/>
        <v>-2.3743468776140069E-2</v>
      </c>
      <c r="G352" s="5">
        <f t="shared" si="105"/>
        <v>-0.94249147239999997</v>
      </c>
      <c r="H352">
        <f t="shared" si="117"/>
        <v>346</v>
      </c>
      <c r="I352">
        <f t="shared" si="106"/>
        <v>6.0388392119003802</v>
      </c>
      <c r="J352">
        <f t="shared" si="120"/>
        <v>19.600000000000001</v>
      </c>
      <c r="K352">
        <f t="shared" si="120"/>
        <v>19.028072000000002</v>
      </c>
      <c r="L352">
        <f t="shared" si="120"/>
        <v>4.7002633929191697</v>
      </c>
      <c r="M352">
        <f t="shared" si="118"/>
        <v>5.0507206560049331</v>
      </c>
      <c r="N352">
        <f t="shared" si="121"/>
        <v>2.3617509725478198</v>
      </c>
      <c r="O352">
        <f t="shared" si="109"/>
        <v>514.32146763210562</v>
      </c>
      <c r="P352">
        <f t="shared" si="110"/>
        <v>0.17844471551040142</v>
      </c>
      <c r="Q352">
        <f t="shared" si="111"/>
        <v>1.3902664568267744E-2</v>
      </c>
      <c r="R352">
        <f t="shared" si="112"/>
        <v>0.17790231142818333</v>
      </c>
      <c r="S352" t="str">
        <f t="shared" si="119"/>
        <v>-</v>
      </c>
      <c r="T352" t="str">
        <f t="shared" si="107"/>
        <v>Yes</v>
      </c>
      <c r="U352" t="str">
        <f t="shared" si="108"/>
        <v>No</v>
      </c>
    </row>
    <row r="353" spans="2:21">
      <c r="B353" s="5">
        <f t="shared" si="113"/>
        <v>24.105366528414404</v>
      </c>
      <c r="C353" s="5">
        <f t="shared" si="114"/>
        <v>-14.973969376573768</v>
      </c>
      <c r="D353">
        <f t="shared" si="115"/>
        <v>24.105366528414404</v>
      </c>
      <c r="E353" s="5">
        <f t="shared" si="116"/>
        <v>2.6111195076246397E-3</v>
      </c>
      <c r="F353" s="5">
        <f t="shared" si="104"/>
        <v>-2.3843169235039149E-2</v>
      </c>
      <c r="G353" s="5">
        <f t="shared" si="105"/>
        <v>-0.94249147239999997</v>
      </c>
      <c r="H353">
        <f t="shared" si="117"/>
        <v>347</v>
      </c>
      <c r="I353">
        <f t="shared" si="106"/>
        <v>6.0562925044203233</v>
      </c>
      <c r="J353">
        <f t="shared" si="120"/>
        <v>19.600000000000001</v>
      </c>
      <c r="K353">
        <f t="shared" si="120"/>
        <v>19.028072000000002</v>
      </c>
      <c r="L353">
        <f t="shared" si="120"/>
        <v>4.7002633929191697</v>
      </c>
      <c r="M353">
        <f t="shared" si="118"/>
        <v>5.0640669351171796</v>
      </c>
      <c r="N353">
        <f t="shared" si="121"/>
        <v>2.3679917824876386</v>
      </c>
      <c r="O353">
        <f t="shared" si="109"/>
        <v>516.68945941459322</v>
      </c>
      <c r="P353">
        <f t="shared" si="110"/>
        <v>0.17813192609669412</v>
      </c>
      <c r="Q353">
        <f t="shared" si="111"/>
        <v>1.2962347376595025E-2</v>
      </c>
      <c r="R353">
        <f t="shared" si="112"/>
        <v>0.17765967647557668</v>
      </c>
      <c r="S353" t="str">
        <f t="shared" si="119"/>
        <v>-</v>
      </c>
      <c r="T353" t="str">
        <f t="shared" si="107"/>
        <v>Yes</v>
      </c>
      <c r="U353" t="str">
        <f t="shared" si="108"/>
        <v>No</v>
      </c>
    </row>
    <row r="354" spans="2:21">
      <c r="B354" s="5">
        <f t="shared" si="113"/>
        <v>24.133895255360407</v>
      </c>
      <c r="C354" s="5">
        <f t="shared" si="114"/>
        <v>-14.962981941499798</v>
      </c>
      <c r="D354">
        <f t="shared" si="115"/>
        <v>24.133895255360407</v>
      </c>
      <c r="E354" s="5">
        <f t="shared" si="116"/>
        <v>2.6099479969393905E-3</v>
      </c>
      <c r="F354" s="5">
        <f t="shared" si="104"/>
        <v>-2.3935606833615276E-2</v>
      </c>
      <c r="G354" s="5">
        <f t="shared" si="105"/>
        <v>-0.94249147239999997</v>
      </c>
      <c r="H354">
        <f t="shared" si="117"/>
        <v>348</v>
      </c>
      <c r="I354">
        <f t="shared" si="106"/>
        <v>6.0737457969402664</v>
      </c>
      <c r="J354">
        <f t="shared" si="120"/>
        <v>19.600000000000001</v>
      </c>
      <c r="K354">
        <f t="shared" si="120"/>
        <v>19.028072000000002</v>
      </c>
      <c r="L354">
        <f t="shared" si="120"/>
        <v>4.7002633929191697</v>
      </c>
      <c r="M354">
        <f t="shared" si="118"/>
        <v>5.0765244906394669</v>
      </c>
      <c r="N354">
        <f t="shared" si="121"/>
        <v>2.3738170192952515</v>
      </c>
      <c r="O354">
        <f t="shared" si="109"/>
        <v>519.06327643388852</v>
      </c>
      <c r="P354">
        <f t="shared" si="110"/>
        <v>0.17783999631944197</v>
      </c>
      <c r="Q354">
        <f t="shared" si="111"/>
        <v>1.2018081728335248E-2</v>
      </c>
      <c r="R354">
        <f t="shared" si="112"/>
        <v>0.17743345232077912</v>
      </c>
      <c r="S354" t="str">
        <f t="shared" si="119"/>
        <v>-</v>
      </c>
      <c r="T354" t="str">
        <f t="shared" si="107"/>
        <v>Yes</v>
      </c>
      <c r="U354" t="str">
        <f t="shared" si="108"/>
        <v>No</v>
      </c>
    </row>
    <row r="355" spans="2:21">
      <c r="B355" s="5">
        <f t="shared" si="113"/>
        <v>24.160233591773551</v>
      </c>
      <c r="C355" s="5">
        <f t="shared" si="114"/>
        <v>-14.952875397891912</v>
      </c>
      <c r="D355">
        <f t="shared" si="115"/>
        <v>24.160233591773551</v>
      </c>
      <c r="E355" s="5">
        <f t="shared" si="116"/>
        <v>2.6088648783580974E-3</v>
      </c>
      <c r="F355" s="5">
        <f t="shared" si="104"/>
        <v>-2.4020753414480452E-2</v>
      </c>
      <c r="G355" s="5">
        <f t="shared" si="105"/>
        <v>-0.94249147239999997</v>
      </c>
      <c r="H355">
        <f t="shared" si="117"/>
        <v>349</v>
      </c>
      <c r="I355">
        <f t="shared" si="106"/>
        <v>6.0911990894602104</v>
      </c>
      <c r="J355">
        <f t="shared" si="120"/>
        <v>19.600000000000001</v>
      </c>
      <c r="K355">
        <f t="shared" si="120"/>
        <v>19.028072000000002</v>
      </c>
      <c r="L355">
        <f t="shared" si="120"/>
        <v>4.7002633929191697</v>
      </c>
      <c r="M355">
        <f t="shared" si="118"/>
        <v>5.088079344640291</v>
      </c>
      <c r="N355">
        <f t="shared" si="121"/>
        <v>2.379220146795809</v>
      </c>
      <c r="O355">
        <f t="shared" si="109"/>
        <v>521.44249658068429</v>
      </c>
      <c r="P355">
        <f t="shared" si="110"/>
        <v>0.17756911603640504</v>
      </c>
      <c r="Q355">
        <f t="shared" si="111"/>
        <v>1.1070155255962517E-2</v>
      </c>
      <c r="R355">
        <f t="shared" si="112"/>
        <v>0.17722370787385969</v>
      </c>
      <c r="S355" t="str">
        <f t="shared" si="119"/>
        <v>-</v>
      </c>
      <c r="T355" t="str">
        <f t="shared" si="107"/>
        <v>Yes</v>
      </c>
      <c r="U355" t="str">
        <f t="shared" si="108"/>
        <v>No</v>
      </c>
    </row>
    <row r="356" spans="2:21">
      <c r="B356" s="5">
        <f t="shared" si="113"/>
        <v>24.184358920003316</v>
      </c>
      <c r="C356" s="5">
        <f t="shared" si="114"/>
        <v>-14.943649282056125</v>
      </c>
      <c r="D356">
        <f t="shared" si="115"/>
        <v>24.184358920003316</v>
      </c>
      <c r="E356" s="5">
        <f t="shared" si="116"/>
        <v>2.6078714714939119E-3</v>
      </c>
      <c r="F356" s="5">
        <f t="shared" si="104"/>
        <v>-2.4098583041161307E-2</v>
      </c>
      <c r="G356" s="5">
        <f t="shared" si="105"/>
        <v>-0.94249147239999997</v>
      </c>
      <c r="H356">
        <f t="shared" si="117"/>
        <v>350</v>
      </c>
      <c r="I356">
        <f t="shared" si="106"/>
        <v>6.1086523819801535</v>
      </c>
      <c r="J356">
        <f t="shared" si="120"/>
        <v>19.600000000000001</v>
      </c>
      <c r="K356">
        <f t="shared" si="120"/>
        <v>19.028072000000002</v>
      </c>
      <c r="L356">
        <f t="shared" si="120"/>
        <v>4.7002633929191697</v>
      </c>
      <c r="M356">
        <f t="shared" si="118"/>
        <v>5.0987184531226815</v>
      </c>
      <c r="N356">
        <f t="shared" si="121"/>
        <v>2.3841950655285356</v>
      </c>
      <c r="O356">
        <f t="shared" si="109"/>
        <v>523.82669164621279</v>
      </c>
      <c r="P356">
        <f t="shared" si="110"/>
        <v>0.177319462210412</v>
      </c>
      <c r="Q356">
        <f t="shared" si="111"/>
        <v>1.0118856707060879E-2</v>
      </c>
      <c r="R356">
        <f t="shared" si="112"/>
        <v>0.1770305070250088</v>
      </c>
      <c r="S356" t="str">
        <f t="shared" si="119"/>
        <v>-</v>
      </c>
      <c r="T356" t="str">
        <f t="shared" si="107"/>
        <v>Yes</v>
      </c>
      <c r="U356" t="str">
        <f t="shared" si="108"/>
        <v>No</v>
      </c>
    </row>
    <row r="357" spans="2:21">
      <c r="B357" s="5">
        <f t="shared" si="113"/>
        <v>24.206250434575431</v>
      </c>
      <c r="C357" s="5">
        <f t="shared" si="114"/>
        <v>-14.93530316605273</v>
      </c>
      <c r="D357">
        <f t="shared" si="115"/>
        <v>24.206250434575431</v>
      </c>
      <c r="E357" s="5">
        <f t="shared" si="116"/>
        <v>2.6069689866600751E-3</v>
      </c>
      <c r="F357" s="5">
        <f t="shared" si="104"/>
        <v>-2.4169072005999614E-2</v>
      </c>
      <c r="G357" s="5">
        <f t="shared" si="105"/>
        <v>-0.94249147239999997</v>
      </c>
      <c r="H357">
        <f t="shared" si="117"/>
        <v>351</v>
      </c>
      <c r="I357">
        <f t="shared" si="106"/>
        <v>6.1261056745000966</v>
      </c>
      <c r="J357">
        <f t="shared" si="120"/>
        <v>19.600000000000001</v>
      </c>
      <c r="K357">
        <f t="shared" si="120"/>
        <v>19.028072000000002</v>
      </c>
      <c r="L357">
        <f t="shared" si="120"/>
        <v>4.7002633929191697</v>
      </c>
      <c r="M357">
        <f t="shared" si="118"/>
        <v>5.1084297385975157</v>
      </c>
      <c r="N357">
        <f t="shared" si="121"/>
        <v>2.3887361279782295</v>
      </c>
      <c r="O357">
        <f t="shared" si="109"/>
        <v>526.21542777419097</v>
      </c>
      <c r="P357">
        <f t="shared" si="110"/>
        <v>0.17709119857770764</v>
      </c>
      <c r="Q357">
        <f t="shared" si="111"/>
        <v>9.1644758563781872E-3</v>
      </c>
      <c r="R357">
        <f t="shared" si="112"/>
        <v>0.17685390862507658</v>
      </c>
      <c r="S357" t="str">
        <f t="shared" ref="S357:S366" si="122">IF((D357=MAX(D$6:D$366)),"Apogee",IF((D357=MIN(D$6:D$366)),"Perigee","-"))</f>
        <v>-</v>
      </c>
      <c r="T357" t="str">
        <f t="shared" si="107"/>
        <v>Yes</v>
      </c>
      <c r="U357" t="str">
        <f t="shared" si="108"/>
        <v>No</v>
      </c>
    </row>
    <row r="358" spans="2:21">
      <c r="B358" s="5">
        <f t="shared" si="113"/>
        <v>24.225889183324536</v>
      </c>
      <c r="C358" s="5">
        <f t="shared" si="114"/>
        <v>-14.927836658950934</v>
      </c>
      <c r="D358">
        <f t="shared" si="115"/>
        <v>24.225889183324536</v>
      </c>
      <c r="E358" s="5">
        <f t="shared" si="116"/>
        <v>2.60615852339534E-3</v>
      </c>
      <c r="F358" s="5">
        <f t="shared" si="104"/>
        <v>-2.4232198837373833E-2</v>
      </c>
      <c r="G358" s="5">
        <f t="shared" si="105"/>
        <v>-0.94249147239999997</v>
      </c>
      <c r="H358">
        <f t="shared" si="117"/>
        <v>352</v>
      </c>
      <c r="I358">
        <f t="shared" si="106"/>
        <v>6.1435589670200397</v>
      </c>
      <c r="J358">
        <f t="shared" si="120"/>
        <v>19.600000000000001</v>
      </c>
      <c r="K358">
        <f t="shared" si="120"/>
        <v>19.028072000000002</v>
      </c>
      <c r="L358">
        <f t="shared" si="120"/>
        <v>4.7002633929191697</v>
      </c>
      <c r="M358">
        <f t="shared" si="118"/>
        <v>5.1172021204871356</v>
      </c>
      <c r="N358">
        <f t="shared" si="121"/>
        <v>2.3928381527922014</v>
      </c>
      <c r="O358">
        <f t="shared" si="109"/>
        <v>528.60826592698322</v>
      </c>
      <c r="P358">
        <f t="shared" si="110"/>
        <v>0.17688447533759943</v>
      </c>
      <c r="Q358">
        <f t="shared" si="111"/>
        <v>8.2073034175710671E-3</v>
      </c>
      <c r="R358">
        <f t="shared" si="112"/>
        <v>0.17669396646764637</v>
      </c>
      <c r="S358" t="str">
        <f t="shared" si="122"/>
        <v>-</v>
      </c>
      <c r="T358" t="str">
        <f t="shared" si="107"/>
        <v>Yes</v>
      </c>
      <c r="U358" t="str">
        <f t="shared" si="108"/>
        <v>No</v>
      </c>
    </row>
    <row r="359" spans="2:21">
      <c r="B359" s="5">
        <f t="shared" si="113"/>
        <v>24.2432581050907</v>
      </c>
      <c r="C359" s="5">
        <f t="shared" si="114"/>
        <v>-14.921249407959657</v>
      </c>
      <c r="D359">
        <f t="shared" si="115"/>
        <v>24.2432581050907</v>
      </c>
      <c r="E359" s="5">
        <f t="shared" si="116"/>
        <v>2.6054410691243512E-3</v>
      </c>
      <c r="F359" s="5">
        <f t="shared" si="104"/>
        <v>-2.4287944306239605E-2</v>
      </c>
      <c r="G359" s="5">
        <f t="shared" si="105"/>
        <v>-0.94249147239999997</v>
      </c>
      <c r="H359">
        <f t="shared" si="117"/>
        <v>353</v>
      </c>
      <c r="I359">
        <f t="shared" si="106"/>
        <v>6.1610122595399828</v>
      </c>
      <c r="J359">
        <f t="shared" si="120"/>
        <v>19.600000000000001</v>
      </c>
      <c r="K359">
        <f t="shared" si="120"/>
        <v>19.028072000000002</v>
      </c>
      <c r="L359">
        <f t="shared" si="120"/>
        <v>4.7002633929191697</v>
      </c>
      <c r="M359">
        <f t="shared" si="118"/>
        <v>5.125025543224452</v>
      </c>
      <c r="N359">
        <f t="shared" si="121"/>
        <v>2.3964964379196001</v>
      </c>
      <c r="O359">
        <f t="shared" si="109"/>
        <v>531.00476236490283</v>
      </c>
      <c r="P359">
        <f t="shared" si="110"/>
        <v>0.17669942886483495</v>
      </c>
      <c r="Q359">
        <f t="shared" si="111"/>
        <v>7.2476309546452723E-3</v>
      </c>
      <c r="R359">
        <f t="shared" si="112"/>
        <v>0.17655072927264881</v>
      </c>
      <c r="S359" t="str">
        <f t="shared" si="122"/>
        <v>-</v>
      </c>
      <c r="T359" t="str">
        <f t="shared" si="107"/>
        <v>Yes</v>
      </c>
      <c r="U359" t="str">
        <f t="shared" si="108"/>
        <v>No</v>
      </c>
    </row>
    <row r="360" spans="2:21">
      <c r="B360" s="5">
        <f t="shared" si="113"/>
        <v>24.258342063839905</v>
      </c>
      <c r="C360" s="5">
        <f t="shared" si="114"/>
        <v>-14.915541099435817</v>
      </c>
      <c r="D360">
        <f t="shared" si="115"/>
        <v>24.258342063839905</v>
      </c>
      <c r="E360" s="5">
        <f t="shared" si="116"/>
        <v>2.6048174979546234E-3</v>
      </c>
      <c r="F360" s="5">
        <f t="shared" si="104"/>
        <v>-2.4336291431987102E-2</v>
      </c>
      <c r="G360" s="5">
        <f t="shared" si="105"/>
        <v>-0.94249147239999997</v>
      </c>
      <c r="H360">
        <f t="shared" si="117"/>
        <v>354</v>
      </c>
      <c r="I360">
        <f t="shared" si="106"/>
        <v>6.1784655520599259</v>
      </c>
      <c r="J360">
        <f t="shared" si="120"/>
        <v>19.600000000000001</v>
      </c>
      <c r="K360">
        <f t="shared" si="120"/>
        <v>19.028072000000002</v>
      </c>
      <c r="L360">
        <f t="shared" si="120"/>
        <v>4.7002633929191697</v>
      </c>
      <c r="M360">
        <f t="shared" si="118"/>
        <v>5.1318910019217103</v>
      </c>
      <c r="N360">
        <f t="shared" si="121"/>
        <v>2.3997067726143051</v>
      </c>
      <c r="O360">
        <f t="shared" si="109"/>
        <v>533.40446913751714</v>
      </c>
      <c r="P360">
        <f t="shared" si="110"/>
        <v>0.17653618144605907</v>
      </c>
      <c r="Q360">
        <f t="shared" si="111"/>
        <v>6.2857507931155373E-3</v>
      </c>
      <c r="R360">
        <f t="shared" si="112"/>
        <v>0.17642424067152093</v>
      </c>
      <c r="S360" t="str">
        <f t="shared" si="122"/>
        <v>-</v>
      </c>
      <c r="T360" t="str">
        <f t="shared" si="107"/>
        <v>Yes</v>
      </c>
      <c r="U360" t="str">
        <f t="shared" si="108"/>
        <v>No</v>
      </c>
    </row>
    <row r="361" spans="2:21">
      <c r="B361" s="5">
        <f t="shared" si="113"/>
        <v>24.271127879081234</v>
      </c>
      <c r="C361" s="5">
        <f t="shared" si="114"/>
        <v>-14.910711459771257</v>
      </c>
      <c r="D361">
        <f t="shared" si="115"/>
        <v>24.271127879081234</v>
      </c>
      <c r="E361" s="5">
        <f t="shared" si="116"/>
        <v>2.6042885696115729E-3</v>
      </c>
      <c r="F361" s="5">
        <f t="shared" si="104"/>
        <v>-2.4377225487613466E-2</v>
      </c>
      <c r="G361" s="5">
        <f t="shared" si="105"/>
        <v>-0.94249147239999997</v>
      </c>
      <c r="H361">
        <f t="shared" si="117"/>
        <v>355</v>
      </c>
      <c r="I361">
        <f t="shared" si="106"/>
        <v>6.1959188445798699</v>
      </c>
      <c r="J361">
        <f t="shared" si="120"/>
        <v>19.600000000000001</v>
      </c>
      <c r="K361">
        <f t="shared" si="120"/>
        <v>19.028072000000002</v>
      </c>
      <c r="L361">
        <f t="shared" si="120"/>
        <v>4.7002633929191697</v>
      </c>
      <c r="M361">
        <f t="shared" si="118"/>
        <v>5.1377905654930602</v>
      </c>
      <c r="N361">
        <f t="shared" si="121"/>
        <v>2.402465448247193</v>
      </c>
      <c r="O361">
        <f t="shared" si="109"/>
        <v>535.80693458576434</v>
      </c>
      <c r="P361">
        <f t="shared" si="110"/>
        <v>0.17639484104160894</v>
      </c>
      <c r="Q361">
        <f t="shared" si="111"/>
        <v>5.3219559310032794E-3</v>
      </c>
      <c r="R361">
        <f t="shared" si="112"/>
        <v>0.17631453919391596</v>
      </c>
      <c r="S361" t="str">
        <f t="shared" si="122"/>
        <v>-</v>
      </c>
      <c r="T361" t="str">
        <f t="shared" si="107"/>
        <v>Yes</v>
      </c>
      <c r="U361" t="str">
        <f t="shared" si="108"/>
        <v>No</v>
      </c>
    </row>
    <row r="362" spans="2:21">
      <c r="B362" s="5">
        <f t="shared" si="113"/>
        <v>24.281604352466221</v>
      </c>
      <c r="C362" s="5">
        <f t="shared" si="114"/>
        <v>-14.906760256159348</v>
      </c>
      <c r="D362">
        <f t="shared" si="115"/>
        <v>24.281604352466221</v>
      </c>
      <c r="E362" s="5">
        <f t="shared" si="116"/>
        <v>2.6038549285129103E-3</v>
      </c>
      <c r="F362" s="5">
        <f t="shared" si="104"/>
        <v>-2.4410734004208817E-2</v>
      </c>
      <c r="G362" s="5">
        <f t="shared" si="105"/>
        <v>-0.94249147239999997</v>
      </c>
      <c r="H362">
        <f t="shared" si="117"/>
        <v>356</v>
      </c>
      <c r="I362">
        <f t="shared" si="106"/>
        <v>6.213372137099813</v>
      </c>
      <c r="J362">
        <f t="shared" si="120"/>
        <v>19.600000000000001</v>
      </c>
      <c r="K362">
        <f t="shared" si="120"/>
        <v>19.028072000000002</v>
      </c>
      <c r="L362">
        <f t="shared" si="120"/>
        <v>4.7002633929191697</v>
      </c>
      <c r="M362">
        <f t="shared" si="118"/>
        <v>5.1427173971257227</v>
      </c>
      <c r="N362">
        <f t="shared" si="121"/>
        <v>2.4047692678785926</v>
      </c>
      <c r="O362">
        <f t="shared" si="109"/>
        <v>538.21170385364292</v>
      </c>
      <c r="P362">
        <f t="shared" si="110"/>
        <v>0.1762755010737875</v>
      </c>
      <c r="Q362">
        <f t="shared" si="111"/>
        <v>4.3565399495598652E-3</v>
      </c>
      <c r="R362">
        <f t="shared" si="112"/>
        <v>0.17622165825596681</v>
      </c>
      <c r="S362" t="str">
        <f t="shared" si="122"/>
        <v>-</v>
      </c>
      <c r="T362" t="str">
        <f t="shared" si="107"/>
        <v>Yes</v>
      </c>
      <c r="U362" t="str">
        <f t="shared" si="108"/>
        <v>No</v>
      </c>
    </row>
    <row r="363" spans="2:21">
      <c r="B363" s="5">
        <f t="shared" si="113"/>
        <v>24.289762290469906</v>
      </c>
      <c r="C363" s="5">
        <f t="shared" si="114"/>
        <v>-14.903687297242136</v>
      </c>
      <c r="D363">
        <f t="shared" si="115"/>
        <v>24.289762290469906</v>
      </c>
      <c r="E363" s="5">
        <f t="shared" si="116"/>
        <v>2.6035171029835181E-3</v>
      </c>
      <c r="F363" s="5">
        <f t="shared" si="104"/>
        <v>-2.4436806774754401E-2</v>
      </c>
      <c r="G363" s="5">
        <f t="shared" si="105"/>
        <v>-0.94249147239999997</v>
      </c>
      <c r="H363">
        <f t="shared" si="117"/>
        <v>357</v>
      </c>
      <c r="I363">
        <f t="shared" si="106"/>
        <v>6.2308254296197569</v>
      </c>
      <c r="J363">
        <f t="shared" si="120"/>
        <v>19.600000000000001</v>
      </c>
      <c r="K363">
        <f t="shared" si="120"/>
        <v>19.028072000000002</v>
      </c>
      <c r="L363">
        <f t="shared" si="120"/>
        <v>4.7002633929191697</v>
      </c>
      <c r="M363">
        <f t="shared" si="118"/>
        <v>5.1466657720059974</v>
      </c>
      <c r="N363">
        <f t="shared" si="121"/>
        <v>2.4066155545470873</v>
      </c>
      <c r="O363">
        <f t="shared" si="109"/>
        <v>540.61831940819002</v>
      </c>
      <c r="P363">
        <f t="shared" si="110"/>
        <v>0.17617824024265344</v>
      </c>
      <c r="Q363">
        <f t="shared" si="111"/>
        <v>3.3897969238462487E-3</v>
      </c>
      <c r="R363">
        <f t="shared" si="112"/>
        <v>0.17614562615010684</v>
      </c>
      <c r="S363" t="str">
        <f t="shared" si="122"/>
        <v>-</v>
      </c>
      <c r="T363" t="str">
        <f t="shared" si="107"/>
        <v>Yes</v>
      </c>
      <c r="U363" t="str">
        <f t="shared" si="108"/>
        <v>No</v>
      </c>
    </row>
    <row r="364" spans="2:21">
      <c r="B364" s="5">
        <f t="shared" si="113"/>
        <v>24.295594523067422</v>
      </c>
      <c r="C364" s="5">
        <f t="shared" si="114"/>
        <v>-14.901492433638801</v>
      </c>
      <c r="D364">
        <f t="shared" si="115"/>
        <v>24.295594523067422</v>
      </c>
      <c r="E364" s="5">
        <f t="shared" si="116"/>
        <v>2.6032755046117646E-3</v>
      </c>
      <c r="F364" s="5">
        <f t="shared" si="104"/>
        <v>-2.4455435857231724E-2</v>
      </c>
      <c r="G364" s="5">
        <f t="shared" si="105"/>
        <v>-0.94249147239999997</v>
      </c>
      <c r="H364">
        <f t="shared" si="117"/>
        <v>358</v>
      </c>
      <c r="I364">
        <f t="shared" si="106"/>
        <v>6.2482787221397</v>
      </c>
      <c r="J364">
        <f t="shared" si="120"/>
        <v>19.600000000000001</v>
      </c>
      <c r="K364">
        <f t="shared" si="120"/>
        <v>19.028072000000002</v>
      </c>
      <c r="L364">
        <f t="shared" si="120"/>
        <v>4.7002633929191697</v>
      </c>
      <c r="M364">
        <f t="shared" si="118"/>
        <v>5.149631092218474</v>
      </c>
      <c r="N364">
        <f t="shared" si="121"/>
        <v>2.4080021582364854</v>
      </c>
      <c r="O364">
        <f t="shared" si="109"/>
        <v>543.02632156642653</v>
      </c>
      <c r="P364">
        <f t="shared" si="110"/>
        <v>0.17610312237023162</v>
      </c>
      <c r="Q364">
        <f t="shared" si="111"/>
        <v>2.4220213331484163E-3</v>
      </c>
      <c r="R364">
        <f t="shared" si="112"/>
        <v>0.17608646603645195</v>
      </c>
      <c r="S364" t="str">
        <f t="shared" si="122"/>
        <v>-</v>
      </c>
      <c r="T364" t="str">
        <f t="shared" si="107"/>
        <v>Yes</v>
      </c>
      <c r="U364" t="str">
        <f t="shared" si="108"/>
        <v>No</v>
      </c>
    </row>
    <row r="365" spans="2:21">
      <c r="B365" s="5">
        <f t="shared" si="113"/>
        <v>24.29909591833496</v>
      </c>
      <c r="C365" s="5">
        <f t="shared" si="114"/>
        <v>-14.900175558356031</v>
      </c>
      <c r="D365">
        <f t="shared" si="115"/>
        <v>24.29909591833496</v>
      </c>
      <c r="E365" s="5">
        <f t="shared" si="116"/>
        <v>2.6031304277480513E-3</v>
      </c>
      <c r="F365" s="5">
        <f t="shared" si="104"/>
        <v>-2.4466615577041807E-2</v>
      </c>
      <c r="G365" s="5">
        <f t="shared" si="105"/>
        <v>-0.94249147239999997</v>
      </c>
      <c r="H365">
        <f t="shared" si="117"/>
        <v>359</v>
      </c>
      <c r="I365">
        <f t="shared" si="106"/>
        <v>6.2657320146596431</v>
      </c>
      <c r="J365">
        <f t="shared" si="120"/>
        <v>19.600000000000001</v>
      </c>
      <c r="K365">
        <f t="shared" si="120"/>
        <v>19.028072000000002</v>
      </c>
      <c r="L365">
        <f t="shared" si="120"/>
        <v>4.7002633929191697</v>
      </c>
      <c r="M365">
        <f t="shared" si="118"/>
        <v>5.1516098987494843</v>
      </c>
      <c r="N365">
        <f t="shared" si="121"/>
        <v>2.4089274614887128</v>
      </c>
      <c r="O365">
        <f t="shared" si="109"/>
        <v>545.43524902791523</v>
      </c>
      <c r="P365">
        <f t="shared" si="110"/>
        <v>0.17605019627392066</v>
      </c>
      <c r="Q365">
        <f t="shared" si="111"/>
        <v>1.4535079712918928E-3</v>
      </c>
      <c r="R365">
        <f t="shared" si="112"/>
        <v>0.17604419593574613</v>
      </c>
      <c r="S365" t="str">
        <f t="shared" si="122"/>
        <v>-</v>
      </c>
      <c r="T365" t="str">
        <f t="shared" si="107"/>
        <v>Yes</v>
      </c>
      <c r="U365" t="str">
        <f t="shared" si="108"/>
        <v>No</v>
      </c>
    </row>
    <row r="366" spans="2:21">
      <c r="B366" s="5">
        <f t="shared" si="113"/>
        <v>24.300263392919177</v>
      </c>
      <c r="C366" s="5">
        <f t="shared" si="114"/>
        <v>-14.899736607080834</v>
      </c>
      <c r="D366">
        <f t="shared" si="115"/>
        <v>24.300263392919177</v>
      </c>
      <c r="E366" s="5">
        <f t="shared" si="116"/>
        <v>2.6030820491461885E-3</v>
      </c>
      <c r="F366" s="5">
        <f t="shared" si="104"/>
        <v>-2.4470342528733698E-2</v>
      </c>
      <c r="G366" s="5">
        <f t="shared" si="105"/>
        <v>-0.94249147239999997</v>
      </c>
      <c r="H366">
        <f t="shared" si="117"/>
        <v>360</v>
      </c>
      <c r="I366">
        <f t="shared" si="106"/>
        <v>6.2831853071795862</v>
      </c>
      <c r="J366">
        <f t="shared" si="120"/>
        <v>19.600000000000001</v>
      </c>
      <c r="K366">
        <f t="shared" si="120"/>
        <v>19.028072000000002</v>
      </c>
      <c r="L366">
        <f t="shared" si="120"/>
        <v>4.7002633929191697</v>
      </c>
      <c r="M366">
        <f t="shared" si="118"/>
        <v>5.1525998805390403</v>
      </c>
      <c r="N366">
        <f t="shared" si="121"/>
        <v>2.4093903836365671</v>
      </c>
      <c r="O366">
        <f t="shared" si="109"/>
        <v>547.84463941155184</v>
      </c>
      <c r="P366">
        <f t="shared" si="110"/>
        <v>0.1760194956697283</v>
      </c>
      <c r="Q366">
        <f t="shared" si="111"/>
        <v>4.8455185682933503E-4</v>
      </c>
      <c r="R366">
        <f t="shared" si="112"/>
        <v>0.17601882872387131</v>
      </c>
      <c r="S366" t="str">
        <f t="shared" si="122"/>
        <v>Apogee</v>
      </c>
      <c r="T366" t="str">
        <f t="shared" si="107"/>
        <v>Yes</v>
      </c>
      <c r="U366" t="str">
        <f t="shared" si="108"/>
        <v>No</v>
      </c>
    </row>
    <row r="367" spans="2:21">
      <c r="M367" s="16" t="s">
        <v>34</v>
      </c>
      <c r="N367" s="16" t="s">
        <v>35</v>
      </c>
      <c r="O367" s="16">
        <f>K3</f>
        <v>547.875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workbookViewId="0"/>
  </sheetViews>
  <sheetFormatPr baseColWidth="10" defaultRowHeight="12" x14ac:dyDescent="0"/>
  <sheetData>
    <row r="2" spans="2:7">
      <c r="B2" t="s">
        <v>24</v>
      </c>
      <c r="G2" s="6">
        <v>0.97</v>
      </c>
    </row>
    <row r="4" spans="2:7">
      <c r="B4" t="s">
        <v>11</v>
      </c>
    </row>
    <row r="5" spans="2:7">
      <c r="B5" t="s">
        <v>12</v>
      </c>
      <c r="G5" s="6">
        <v>58</v>
      </c>
    </row>
    <row r="6" spans="2:7">
      <c r="B6" t="s">
        <v>13</v>
      </c>
      <c r="G6" s="6">
        <v>360</v>
      </c>
    </row>
    <row r="7" spans="2:7">
      <c r="B7" t="s">
        <v>38</v>
      </c>
      <c r="G7">
        <f>G6-G5</f>
        <v>302</v>
      </c>
    </row>
    <row r="8" spans="2:7">
      <c r="B8" t="s">
        <v>39</v>
      </c>
      <c r="G8" s="17">
        <v>243</v>
      </c>
    </row>
    <row r="9" spans="2:7">
      <c r="B9" t="s">
        <v>40</v>
      </c>
      <c r="G9" s="1">
        <f>G8*0.985626283367556</f>
        <v>239.50718685831609</v>
      </c>
    </row>
    <row r="10" spans="2:7">
      <c r="B10" t="s">
        <v>41</v>
      </c>
      <c r="G10" s="1">
        <f>360-G5-G9</f>
        <v>62.492813141683911</v>
      </c>
    </row>
    <row r="12" spans="2:7">
      <c r="B12" t="s">
        <v>16</v>
      </c>
    </row>
    <row r="13" spans="2:7">
      <c r="B13" t="s">
        <v>14</v>
      </c>
      <c r="G13" s="6">
        <v>180</v>
      </c>
    </row>
    <row r="14" spans="2:7">
      <c r="B14" t="s">
        <v>15</v>
      </c>
      <c r="G14" s="6">
        <v>38</v>
      </c>
    </row>
    <row r="15" spans="2:7">
      <c r="B15" t="s">
        <v>42</v>
      </c>
      <c r="G15">
        <f>G13-G14</f>
        <v>142</v>
      </c>
    </row>
    <row r="16" spans="2:7">
      <c r="B16" t="s">
        <v>39</v>
      </c>
      <c r="G16" s="17">
        <v>187</v>
      </c>
    </row>
    <row r="17" spans="2:8">
      <c r="B17" t="s">
        <v>40</v>
      </c>
      <c r="G17" s="1">
        <f>G16*0.985626283367556</f>
        <v>184.31211498973298</v>
      </c>
    </row>
    <row r="18" spans="2:8">
      <c r="B18" t="s">
        <v>43</v>
      </c>
      <c r="G18" s="1">
        <f>G17-G15</f>
        <v>42.312114989732976</v>
      </c>
    </row>
    <row r="20" spans="2:8">
      <c r="B20" t="s">
        <v>17</v>
      </c>
    </row>
    <row r="21" spans="2:8">
      <c r="B21" t="s">
        <v>44</v>
      </c>
      <c r="G21" s="1">
        <f>G10-G18</f>
        <v>20.180698151950935</v>
      </c>
    </row>
    <row r="22" spans="2:8">
      <c r="B22" t="s">
        <v>45</v>
      </c>
      <c r="G22" s="2">
        <f>G21/(0.985626283367556-0.524017467248908)</f>
        <v>43.718181818182302</v>
      </c>
    </row>
    <row r="23" spans="2:8">
      <c r="B23" t="s">
        <v>49</v>
      </c>
      <c r="G23" s="1">
        <f>G22*$E$30</f>
        <v>22.909090909091148</v>
      </c>
    </row>
    <row r="24" spans="2:8">
      <c r="B24" t="s">
        <v>46</v>
      </c>
      <c r="G24" s="3">
        <f>G22+G16+G8</f>
        <v>473.7181818181823</v>
      </c>
    </row>
    <row r="25" spans="2:8">
      <c r="B25" t="s">
        <v>18</v>
      </c>
      <c r="G25" s="1"/>
    </row>
    <row r="26" spans="2:8">
      <c r="B26" t="s">
        <v>47</v>
      </c>
      <c r="G26" s="1">
        <f>G23+G15-180</f>
        <v>-15.090909090908838</v>
      </c>
      <c r="H26" s="1"/>
    </row>
    <row r="27" spans="2:8">
      <c r="H27" s="1"/>
    </row>
    <row r="28" spans="2:8">
      <c r="D28" t="s">
        <v>19</v>
      </c>
    </row>
    <row r="29" spans="2:8">
      <c r="D29" t="s">
        <v>20</v>
      </c>
      <c r="E29" t="s">
        <v>21</v>
      </c>
    </row>
    <row r="30" spans="2:8">
      <c r="D30">
        <v>0.98562628336755598</v>
      </c>
      <c r="E30">
        <v>0.52401746724890796</v>
      </c>
    </row>
  </sheetData>
  <phoneticPr fontId="0" type="noConversion"/>
  <pageMargins left="0.78740157499999996" right="0.78740157499999996" top="0.984251969" bottom="0.984251969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Obelix</vt:lpstr>
      <vt:lpstr>Asterix</vt:lpstr>
      <vt:lpstr>Comparison</vt:lpstr>
    </vt:vector>
  </TitlesOfParts>
  <Company>DFG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Bechtold, Georg</dc:creator>
  <cp:lastModifiedBy>Georg Bechtold</cp:lastModifiedBy>
  <dcterms:created xsi:type="dcterms:W3CDTF">2006-08-12T10:57:06Z</dcterms:created>
  <dcterms:modified xsi:type="dcterms:W3CDTF">2014-11-08T20:38:17Z</dcterms:modified>
</cp:coreProperties>
</file>